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parkkosa\OneDrive - Jyväskylän kaupunki\Tiedostot\Alihankinnan kilpailutus 2024\Alihankinnan kilpailutusdokumetit 2024\"/>
    </mc:Choice>
  </mc:AlternateContent>
  <xr:revisionPtr revIDLastSave="0" documentId="13_ncr:1_{54E43F5E-E368-49CD-9BCA-D017053CFC8C}" xr6:coauthVersionLast="47" xr6:coauthVersionMax="47" xr10:uidLastSave="{00000000-0000-0000-0000-000000000000}"/>
  <bookViews>
    <workbookView xWindow="585" yWindow="645" windowWidth="18945" windowHeight="16650" xr2:uid="{BA7EDB1F-D3C4-4C88-8CE0-150C95AA92A7}"/>
  </bookViews>
  <sheets>
    <sheet name="Hinnastoliite" sheetId="1" r:id="rId1"/>
  </sheets>
  <definedNames>
    <definedName name="_xlnm._FilterDatabase" localSheetId="0" hidden="1">Hinnastoliite!$B$67:$I$67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5" i="1" l="1"/>
  <c r="I186" i="1"/>
  <c r="I187" i="1"/>
  <c r="I190" i="1"/>
  <c r="G11" i="1" l="1"/>
  <c r="I15" i="1"/>
  <c r="F22" i="1"/>
  <c r="F23" i="1"/>
  <c r="F24" i="1"/>
  <c r="G176" i="1" l="1"/>
  <c r="I176" i="1" s="1"/>
  <c r="G175" i="1"/>
  <c r="I175" i="1" s="1"/>
  <c r="I174" i="1"/>
  <c r="G173" i="1"/>
  <c r="I173" i="1" s="1"/>
  <c r="G161" i="1"/>
  <c r="I161" i="1" s="1"/>
  <c r="G172" i="1"/>
  <c r="I172" i="1" s="1"/>
  <c r="I168" i="1"/>
  <c r="G160" i="1"/>
  <c r="I160" i="1" s="1"/>
  <c r="G171" i="1"/>
  <c r="I171" i="1" s="1"/>
  <c r="G170" i="1"/>
  <c r="I170" i="1" s="1"/>
  <c r="G16" i="1"/>
  <c r="I16" i="1" s="1"/>
  <c r="I17" i="1" s="1"/>
  <c r="G169" i="1"/>
  <c r="I169" i="1" s="1"/>
  <c r="G167" i="1"/>
  <c r="I167" i="1" s="1"/>
  <c r="G159" i="1"/>
  <c r="I159" i="1" s="1"/>
  <c r="G166" i="1"/>
  <c r="I166" i="1" s="1"/>
  <c r="G162" i="1"/>
  <c r="I162" i="1" s="1"/>
  <c r="G163" i="1"/>
  <c r="I163" i="1" s="1"/>
  <c r="G164" i="1"/>
  <c r="I164" i="1" s="1"/>
  <c r="G165" i="1"/>
  <c r="I165" i="1" s="1"/>
  <c r="G188" i="1"/>
  <c r="I188" i="1" s="1"/>
  <c r="G182" i="1"/>
  <c r="I182" i="1" s="1"/>
  <c r="G189" i="1"/>
  <c r="I189" i="1" s="1"/>
  <c r="G181" i="1"/>
  <c r="I181" i="1" s="1"/>
  <c r="G183" i="1"/>
  <c r="I183" i="1" s="1"/>
  <c r="G184" i="1"/>
  <c r="I184" i="1" s="1"/>
  <c r="G185" i="1"/>
  <c r="I185" i="1" s="1"/>
  <c r="G112" i="1"/>
  <c r="I112" i="1" s="1"/>
  <c r="I154" i="1"/>
  <c r="G153" i="1"/>
  <c r="I153" i="1" s="1"/>
  <c r="I152" i="1"/>
  <c r="I113" i="1"/>
  <c r="G95" i="1"/>
  <c r="I95" i="1" s="1"/>
  <c r="I96" i="1"/>
  <c r="I102" i="1"/>
  <c r="G110" i="1"/>
  <c r="I110" i="1" s="1"/>
  <c r="G81" i="1"/>
  <c r="I81" i="1" s="1"/>
  <c r="G73" i="1"/>
  <c r="I73" i="1" s="1"/>
  <c r="I103" i="1"/>
  <c r="G111" i="1"/>
  <c r="I111" i="1" s="1"/>
  <c r="I89" i="1"/>
  <c r="G74" i="1"/>
  <c r="I74" i="1" s="1"/>
  <c r="I104" i="1"/>
  <c r="I90" i="1"/>
  <c r="G82" i="1"/>
  <c r="I82" i="1" s="1"/>
  <c r="G75" i="1"/>
  <c r="I75" i="1" s="1"/>
  <c r="G97" i="1"/>
  <c r="I97" i="1" s="1"/>
  <c r="G105" i="1"/>
  <c r="I105" i="1" s="1"/>
  <c r="I114" i="1"/>
  <c r="I91" i="1"/>
  <c r="G83" i="1"/>
  <c r="I83" i="1" s="1"/>
  <c r="G76" i="1"/>
  <c r="I76" i="1" s="1"/>
  <c r="I98" i="1"/>
  <c r="I106" i="1"/>
  <c r="G85" i="1"/>
  <c r="I85" i="1" s="1"/>
  <c r="G92" i="1"/>
  <c r="I92" i="1" s="1"/>
  <c r="G84" i="1"/>
  <c r="I84" i="1" s="1"/>
  <c r="G77" i="1"/>
  <c r="I77" i="1" s="1"/>
  <c r="I99" i="1"/>
  <c r="G107" i="1"/>
  <c r="I107" i="1" s="1"/>
  <c r="I86" i="1"/>
  <c r="I93" i="1"/>
  <c r="G70" i="1"/>
  <c r="I70" i="1" s="1"/>
  <c r="G78" i="1"/>
  <c r="I78" i="1" s="1"/>
  <c r="I100" i="1"/>
  <c r="I87" i="1"/>
  <c r="G94" i="1"/>
  <c r="I94" i="1" s="1"/>
  <c r="I71" i="1"/>
  <c r="I79" i="1"/>
  <c r="G101" i="1"/>
  <c r="I101" i="1" s="1"/>
  <c r="I109" i="1"/>
  <c r="G88" i="1"/>
  <c r="I88" i="1" s="1"/>
  <c r="I80" i="1"/>
  <c r="G72" i="1"/>
  <c r="I72" i="1" s="1"/>
  <c r="G108" i="1"/>
  <c r="I108" i="1" s="1"/>
  <c r="G122" i="1"/>
  <c r="I122" i="1" s="1"/>
  <c r="G130" i="1"/>
  <c r="I130" i="1" s="1"/>
  <c r="G147" i="1"/>
  <c r="I147" i="1" s="1"/>
  <c r="G45" i="1"/>
  <c r="I45" i="1" s="1"/>
  <c r="G58" i="1"/>
  <c r="I58" i="1" s="1"/>
  <c r="G132" i="1"/>
  <c r="I132" i="1" s="1"/>
  <c r="G148" i="1"/>
  <c r="I148" i="1" s="1"/>
  <c r="G46" i="1"/>
  <c r="I46" i="1" s="1"/>
  <c r="G40" i="1"/>
  <c r="I40" i="1" s="1"/>
  <c r="G133" i="1"/>
  <c r="I133" i="1" s="1"/>
  <c r="G47" i="1"/>
  <c r="I47" i="1" s="1"/>
  <c r="G31" i="1"/>
  <c r="I31" i="1" s="1"/>
  <c r="G211" i="1"/>
  <c r="I211" i="1" s="1"/>
  <c r="I138" i="1"/>
  <c r="G68" i="1"/>
  <c r="I68" i="1" s="1"/>
  <c r="G50" i="1"/>
  <c r="I50" i="1" s="1"/>
  <c r="G32" i="1"/>
  <c r="I32" i="1" s="1"/>
  <c r="G42" i="1"/>
  <c r="I42" i="1" s="1"/>
  <c r="G144" i="1"/>
  <c r="I144" i="1" s="1"/>
  <c r="G43" i="1"/>
  <c r="I43" i="1" s="1"/>
  <c r="I140" i="1"/>
  <c r="G63" i="1"/>
  <c r="I63" i="1" s="1"/>
  <c r="G51" i="1"/>
  <c r="I51" i="1" s="1"/>
  <c r="G29" i="1"/>
  <c r="I29" i="1" s="1"/>
  <c r="G115" i="1"/>
  <c r="I115" i="1" s="1"/>
  <c r="G142" i="1"/>
  <c r="I142" i="1" s="1"/>
  <c r="G64" i="1"/>
  <c r="I64" i="1" s="1"/>
  <c r="G53" i="1"/>
  <c r="I53" i="1" s="1"/>
  <c r="G116" i="1"/>
  <c r="I116" i="1" s="1"/>
  <c r="G54" i="1"/>
  <c r="I54" i="1" s="1"/>
  <c r="G22" i="1"/>
  <c r="I22" i="1" s="1"/>
  <c r="G126" i="1"/>
  <c r="I126" i="1" s="1"/>
  <c r="G55" i="1"/>
  <c r="I55" i="1" s="1"/>
  <c r="G24" i="1"/>
  <c r="I24" i="1" s="1"/>
  <c r="G23" i="1"/>
  <c r="I23" i="1" s="1"/>
  <c r="G210" i="1"/>
  <c r="I210" i="1" s="1"/>
  <c r="I127" i="1"/>
  <c r="G151" i="1"/>
  <c r="I151" i="1" s="1"/>
  <c r="G141" i="1"/>
  <c r="I141" i="1" s="1"/>
  <c r="G137" i="1"/>
  <c r="I137" i="1" s="1"/>
  <c r="G123" i="1"/>
  <c r="I123" i="1" s="1"/>
  <c r="I146" i="1"/>
  <c r="I134" i="1"/>
  <c r="I57" i="1"/>
  <c r="G49" i="1"/>
  <c r="I49" i="1" s="1"/>
  <c r="G41" i="1"/>
  <c r="I41" i="1" s="1"/>
  <c r="G150" i="1"/>
  <c r="I150" i="1" s="1"/>
  <c r="G136" i="1"/>
  <c r="I136" i="1" s="1"/>
  <c r="I129" i="1"/>
  <c r="I121" i="1"/>
  <c r="G25" i="1"/>
  <c r="I25" i="1" s="1"/>
  <c r="G56" i="1"/>
  <c r="I56" i="1" s="1"/>
  <c r="G48" i="1"/>
  <c r="I48" i="1" s="1"/>
  <c r="G62" i="1"/>
  <c r="I62" i="1" s="1"/>
  <c r="G149" i="1"/>
  <c r="I149" i="1" s="1"/>
  <c r="G143" i="1"/>
  <c r="I143" i="1" s="1"/>
  <c r="G135" i="1"/>
  <c r="I135" i="1" s="1"/>
  <c r="I128" i="1"/>
  <c r="G117" i="1"/>
  <c r="I117" i="1" s="1"/>
  <c r="G30" i="1"/>
  <c r="I30" i="1" s="1"/>
  <c r="G52" i="1"/>
  <c r="I52" i="1" s="1"/>
  <c r="G44" i="1"/>
  <c r="I44" i="1" s="1"/>
  <c r="G145" i="1"/>
  <c r="I145" i="1" s="1"/>
  <c r="G139" i="1"/>
  <c r="I139" i="1" s="1"/>
  <c r="G131" i="1"/>
  <c r="I131" i="1" s="1"/>
  <c r="G124" i="1"/>
  <c r="I124" i="1" s="1"/>
  <c r="G119" i="1"/>
  <c r="I119" i="1" s="1"/>
  <c r="G118" i="1"/>
  <c r="I118" i="1" s="1"/>
  <c r="G180" i="1"/>
  <c r="I180" i="1" s="1"/>
  <c r="G194" i="1"/>
  <c r="I194" i="1" s="1"/>
  <c r="G198" i="1"/>
  <c r="I198" i="1" s="1"/>
  <c r="I120" i="1"/>
  <c r="G69" i="1"/>
  <c r="I69" i="1" s="1"/>
  <c r="G199" i="1"/>
  <c r="I199" i="1" s="1"/>
  <c r="I197" i="1"/>
  <c r="G196" i="1"/>
  <c r="I196" i="1" s="1"/>
  <c r="G206" i="1"/>
  <c r="I206" i="1" s="1"/>
  <c r="G158" i="1"/>
  <c r="I158" i="1" s="1"/>
  <c r="G200" i="1"/>
  <c r="I200" i="1" s="1"/>
  <c r="G195" i="1"/>
  <c r="I195" i="1" s="1"/>
  <c r="G204" i="1"/>
  <c r="I204" i="1" s="1"/>
  <c r="G205" i="1"/>
  <c r="I205" i="1" s="1"/>
  <c r="I212" i="1" l="1"/>
  <c r="I207" i="1"/>
  <c r="I201" i="1"/>
  <c r="I33" i="1"/>
  <c r="I59" i="1" l="1"/>
  <c r="I155" i="1"/>
  <c r="I65" i="1"/>
  <c r="I26" i="1"/>
  <c r="I35" i="1" s="1"/>
  <c r="I218" i="1" s="1"/>
  <c r="I191" i="1"/>
  <c r="I177" i="1"/>
  <c r="I215" i="1" l="1"/>
</calcChain>
</file>

<file path=xl/sharedStrings.xml><?xml version="1.0" encoding="utf-8"?>
<sst xmlns="http://schemas.openxmlformats.org/spreadsheetml/2006/main" count="340" uniqueCount="248">
  <si>
    <t>1. Yleismaksu (Kela-korvattava, yleismaksu ei saa sisältää muita palvelumaksuja)</t>
  </si>
  <si>
    <t>Painoarvo (henkilömäärä)</t>
  </si>
  <si>
    <t>Hinta</t>
  </si>
  <si>
    <t>Painotettu hinta</t>
  </si>
  <si>
    <t>euroa/työntekijä/vuosi</t>
  </si>
  <si>
    <t>Yhteensä</t>
  </si>
  <si>
    <t>Painoarvo 
(tunnit)</t>
  </si>
  <si>
    <t>Työterveyshuollon erikoislääkäri tai työterveyslääkäri</t>
  </si>
  <si>
    <t>60 min</t>
  </si>
  <si>
    <t>Etävastaanotto</t>
  </si>
  <si>
    <t xml:space="preserve">Työterveyshoitaja </t>
  </si>
  <si>
    <t>Työfysioterapeutti</t>
  </si>
  <si>
    <t>Tarjotun lakisääteisen ennaltaehkäisevän työterveyshuollon ja yleismaksun vertailuhinta</t>
  </si>
  <si>
    <t>Painoarvo</t>
  </si>
  <si>
    <t>Painotettu vertailuhinta</t>
  </si>
  <si>
    <t>Yleislääkäri</t>
  </si>
  <si>
    <t>KELAn korvausluokka-koodi</t>
  </si>
  <si>
    <t>Painoarvo 
(kpl)</t>
  </si>
  <si>
    <t>S-ASAT</t>
  </si>
  <si>
    <t>Nenän sivuonteloiden röntgen, yksi suunta (esim. kuutamokuva)</t>
  </si>
  <si>
    <t>DM1QA</t>
  </si>
  <si>
    <t>Vatsan ultraäänitutkimus (ala- ja ylävatsa)</t>
  </si>
  <si>
    <t>JN3AE</t>
  </si>
  <si>
    <t>Pt-EKG-12</t>
  </si>
  <si>
    <t xml:space="preserve"> </t>
  </si>
  <si>
    <t>Yleislääkäritasoisen sairaanhoidon ja tutkimusten vertailuhinta</t>
  </si>
  <si>
    <t>Tarjoajan vertailuhinta:</t>
  </si>
  <si>
    <t>Työn tuntiveloitus (vastaanotto, tarkastukset, työpaikkatoiminta)</t>
  </si>
  <si>
    <t>Työn tuntiveloitus, myös etävastaanotto</t>
  </si>
  <si>
    <t>2. Lakisääteinen ennaltaehkäisevä työterveyshuolto (Kela 1)</t>
  </si>
  <si>
    <t>3. Yleislääkäritasoinen sairaanhoito (Kela 2)</t>
  </si>
  <si>
    <r>
      <t xml:space="preserve">3.1 Yleislääkäritasoinen sairaanhoito
</t>
    </r>
    <r>
      <rPr>
        <sz val="10"/>
        <color theme="0"/>
        <rFont val="Verdana"/>
        <family val="2"/>
      </rPr>
      <t>(Hinta koskee  yleislääkärin,  työterveyslääkärin ja työterveyshuollon erikoislääkärin tekemää sairaanhoidon vastaanottotyötä.)</t>
    </r>
  </si>
  <si>
    <t>Työterveyspsykologi</t>
  </si>
  <si>
    <t>TARJOAVAN YRITYKSEN NIMI</t>
  </si>
  <si>
    <t>eur/1-2 lääkettä</t>
  </si>
  <si>
    <t>Reseptin uusinta, 1-2 lääkettä</t>
  </si>
  <si>
    <t>45 min</t>
  </si>
  <si>
    <t>30 min</t>
  </si>
  <si>
    <t>20 min</t>
  </si>
  <si>
    <t>10 min</t>
  </si>
  <si>
    <t xml:space="preserve">60 min </t>
  </si>
  <si>
    <t>Työterveyshoitaja</t>
  </si>
  <si>
    <t>Työn tuntiveloitus (vastaanotto, tarkastukset, työpaikkatoiminta sekä aikaveloitteiset todistukset ja lausunnot)</t>
  </si>
  <si>
    <t>Tarjoajan yksikköhinta</t>
  </si>
  <si>
    <t>Ennakoitu käyttövolyymi/vuosi</t>
  </si>
  <si>
    <t>4. Todistukset ja lausunnot</t>
  </si>
  <si>
    <t>B-lausunto, laaja</t>
  </si>
  <si>
    <t>B-lausunto, tavallinen/suppea</t>
  </si>
  <si>
    <t>Ajokorttitodistus</t>
  </si>
  <si>
    <t>Audiometri, kynnysmääritys</t>
  </si>
  <si>
    <t>Audiometri, kuulotutkimus</t>
  </si>
  <si>
    <t xml:space="preserve">Pt-PEF </t>
  </si>
  <si>
    <t>Magneettitutkimus, perustutkimus</t>
  </si>
  <si>
    <t>Magneettitutkimus, laaja</t>
  </si>
  <si>
    <t>Magneettitutkimus, erittäin laaja</t>
  </si>
  <si>
    <t>U -Kemiallinen seulonta</t>
  </si>
  <si>
    <t>U -AlbKre, U -Albumiinin ja Kreatiniinin suhde (virtsasta)</t>
  </si>
  <si>
    <t>F -Calpro F-Calprotectin, ulosteesta</t>
  </si>
  <si>
    <t>P -Lipidit, plasma</t>
  </si>
  <si>
    <t>B -Fosfatidyylietanoli</t>
  </si>
  <si>
    <t>Hepatiitti C-virus, antigeeni ja vasta-aineet, yhdistelmätut</t>
  </si>
  <si>
    <t>U -Albumiini</t>
  </si>
  <si>
    <t>B -Täydellinen verenkuva</t>
  </si>
  <si>
    <t>S -Hepatitis B virus, s-antigeeni</t>
  </si>
  <si>
    <t>S -Hepatitis B virus, c-antigeeni, vasta-aineet</t>
  </si>
  <si>
    <t>S -Hepatitis B virus, s-antigeeni, vasta-aineet</t>
  </si>
  <si>
    <t>P -Immunoglobuliini E</t>
  </si>
  <si>
    <t>S -Kudostransglutaminaasi, IgA vasta-aineet</t>
  </si>
  <si>
    <t>P -Kortisoli</t>
  </si>
  <si>
    <t>U -Kreatiniini</t>
  </si>
  <si>
    <t>B -Lasko</t>
  </si>
  <si>
    <t>S -Litium</t>
  </si>
  <si>
    <t>S -Mycoplasma pneumoniae, vasta-aineet</t>
  </si>
  <si>
    <t>S -Bordetella pertussis, vasta-aineet</t>
  </si>
  <si>
    <t>B -Perusverenkuva</t>
  </si>
  <si>
    <t>B -Retikulosyytit</t>
  </si>
  <si>
    <t>F -Salmonella, viljely, ulosteesta</t>
  </si>
  <si>
    <t>S -Testosteroni</t>
  </si>
  <si>
    <t>S -Tuma, vasta-aineet</t>
  </si>
  <si>
    <t>S -Immunoglobuliini G, alaluokat</t>
  </si>
  <si>
    <t>S -Hepatitis A virus, vasta-aineet</t>
  </si>
  <si>
    <t>S -Hepatitis B virus, c-antigeeni, IgM vasta-aineet</t>
  </si>
  <si>
    <t>B -Hemoglobiini-A1c</t>
  </si>
  <si>
    <t>Sk-Sieni, viljely, pinnalliset (iho- yms.) näytteet</t>
  </si>
  <si>
    <t>S -Borrelia, vasta-aineet</t>
  </si>
  <si>
    <t>F -Bakteeri, ulosteviljely 3</t>
  </si>
  <si>
    <t>P -Tyreotropiini</t>
  </si>
  <si>
    <t>S -Valproaatti</t>
  </si>
  <si>
    <t>P -Tyroksiini,vapaa</t>
  </si>
  <si>
    <t>F -Hemoglobiini, ihmisen (kval)</t>
  </si>
  <si>
    <t>Ts-Kudosnäytteen histologinen tutkimus, 1-3 eriteltyä pientä näytettä (PAD-näyte)</t>
  </si>
  <si>
    <t>U -Bakteeri, viljely virtsasta</t>
  </si>
  <si>
    <t>P -Fibriinin D-dimeerit</t>
  </si>
  <si>
    <t>S -Glutamaattidekarboksylaasi (GAD), vasta-aineet</t>
  </si>
  <si>
    <t>P -Troponiini T</t>
  </si>
  <si>
    <t>P -Albumiini</t>
  </si>
  <si>
    <t>P -Bilirubiini</t>
  </si>
  <si>
    <t>P -Bilirubiinikonjugaatit</t>
  </si>
  <si>
    <t>Ps-Streptococcus, viljely (beetta-hemolyyttiset streptokokit)</t>
  </si>
  <si>
    <t>S -Desialotransferriini</t>
  </si>
  <si>
    <t>P -Kalsium</t>
  </si>
  <si>
    <t>P -Magnesium</t>
  </si>
  <si>
    <t>P -Transferriinireseptori,liukoinen</t>
  </si>
  <si>
    <t>S -Sitrulliinipeptidi, vasta-aineet</t>
  </si>
  <si>
    <t>S -HI virus, antigeeni ja vasta-aine, yhdistelmätutkimus</t>
  </si>
  <si>
    <t>P -Ferritiini</t>
  </si>
  <si>
    <t>P -Immunoglobuliini A</t>
  </si>
  <si>
    <t>F -Bakteeri, viljely 1, ulosteesta</t>
  </si>
  <si>
    <t>Pt-Glukoosikoe, oraalinen, lyhyt (näytteet 0 ja 2 h)</t>
  </si>
  <si>
    <t>U -Huum-O, Huumeseulonta</t>
  </si>
  <si>
    <t>P -C-peptidi, proinsuliinin, aterianjälkeinen</t>
  </si>
  <si>
    <t>P -Reumafaktori</t>
  </si>
  <si>
    <t>P -Tyreoideaperoksidaasi, vasta-aineet</t>
  </si>
  <si>
    <t>Sarake F Painoarvo: Kunkin palvelun hintayksikön ennakoitu vuositason käyttövolyymi</t>
  </si>
  <si>
    <t>Sarake G Hinta: Tarjoajan palvelun suorite-/tapahtuma-/yksikköhinta</t>
  </si>
  <si>
    <r>
      <t xml:space="preserve">2.1 Työterveyshuollon ammattihenkilöstön työn tuntiveloitus €/h
</t>
    </r>
    <r>
      <rPr>
        <sz val="10"/>
        <color theme="0"/>
        <rFont val="Verdana"/>
        <family val="2"/>
      </rPr>
      <t xml:space="preserve">(toteutuneesta työstä veloitetaan suhteessa tuntihintaan 
(esim. 20 min vastaanoton hinta = 60 min vastaanoton hinta jaettuna kolmella). </t>
    </r>
  </si>
  <si>
    <r>
      <t xml:space="preserve">Pt-FVSpirD </t>
    </r>
    <r>
      <rPr>
        <i/>
        <sz val="10"/>
        <rFont val="Verdana"/>
        <family val="2"/>
      </rPr>
      <t>(spirometria ja bronkodilataatio)</t>
    </r>
  </si>
  <si>
    <t>Yöpolygrafiatutkimus, ambulatorinen</t>
  </si>
  <si>
    <t>S -D-vitamiini-25-OH</t>
  </si>
  <si>
    <t>Työn tuntiveloitus</t>
  </si>
  <si>
    <t>6. Röntgentutkimus (sisältää lääkärinlausunnon)</t>
  </si>
  <si>
    <t>7. Muu radiologinen tutkimus (sisältää lääkärinlausunnon)</t>
  </si>
  <si>
    <t>8. Kliinisen fysiologian tutkimukset (sisältää lääkärinlausunnon)</t>
  </si>
  <si>
    <t>9. Magneettitutkimukset (sisältää lääkärinlausunnon)</t>
  </si>
  <si>
    <t>10. Muut tutkimukset (sisältää lausunnon?)</t>
  </si>
  <si>
    <t>DFF00</t>
  </si>
  <si>
    <t>Kilpirauhasen ultraäänitutkimus</t>
  </si>
  <si>
    <t>BA1AE</t>
  </si>
  <si>
    <t>Pt-FVSpiro</t>
  </si>
  <si>
    <t>PEF-vuorokausiseurannan etämittaus, tarvikkeet ja yhteenveto</t>
  </si>
  <si>
    <t>Pt-PEF-Pa (työpaikka PEF-seurannan etämittaus, tarvikkeet ja yhteenveto)</t>
  </si>
  <si>
    <t>Olkanivelen ultraäänitutkimus</t>
  </si>
  <si>
    <t>NB1AE</t>
  </si>
  <si>
    <t>Ylävatsan ultraäänitutkimus</t>
  </si>
  <si>
    <t>JN1AE</t>
  </si>
  <si>
    <t xml:space="preserve">Puhelin- tai sähköinen asiointi 10 min </t>
  </si>
  <si>
    <t>Puhelin- tai sähköinen asiointi yli 10 min, ajankäytön mukaan</t>
  </si>
  <si>
    <t>Kantamaksu</t>
  </si>
  <si>
    <t>Painoarvo (henkilömäärä ja kappalemäärä)</t>
  </si>
  <si>
    <t>S -B12-VIT, P-B12-VIT</t>
  </si>
  <si>
    <t>fS-Folaat, fE-Folaat, fB-Folaat</t>
  </si>
  <si>
    <t>1416, 1414, 1413</t>
  </si>
  <si>
    <t>P -Glukoosi, S-Gluk</t>
  </si>
  <si>
    <t>1468, 1469</t>
  </si>
  <si>
    <t>fP -Kolesteroli, high density lipoproteiinit, fS-KOL-HDL</t>
  </si>
  <si>
    <t>fP -Kolesteroli, fS-KOL</t>
  </si>
  <si>
    <t>P -Tromboplastiiniaika, INR-tulostus</t>
  </si>
  <si>
    <t>P -Uraatti, S-Uraatti</t>
  </si>
  <si>
    <t>P -Alkalinen fosfataasi, S-AFOS</t>
  </si>
  <si>
    <t>P -Prostataspesifinen antigeeni, S-PSA</t>
  </si>
  <si>
    <t>P-Kreatiniini, fP-Krea, fS-Krea</t>
  </si>
  <si>
    <t>4600, 2142, 2143</t>
  </si>
  <si>
    <t>Kaulan ulträänitutkimus</t>
  </si>
  <si>
    <t>EP1AE</t>
  </si>
  <si>
    <t>Virtsaelinten ultraäänitutkimus</t>
  </si>
  <si>
    <t>KH1AE</t>
  </si>
  <si>
    <t>Sydämen kattava rakenteellinen ja toiminnallinen ultraäänitutkimus</t>
  </si>
  <si>
    <t>FM1EE</t>
  </si>
  <si>
    <t>Alaraajalaskimoiden ultraäänitutkimus</t>
  </si>
  <si>
    <t>PH2AE</t>
  </si>
  <si>
    <t>Rintarauhasten ultraäänitutkimuis</t>
  </si>
  <si>
    <t>HA1AE</t>
  </si>
  <si>
    <t>Polvinivelen ultraäänitutkus</t>
  </si>
  <si>
    <t>NGiAE</t>
  </si>
  <si>
    <t>Nivelen muu ultraäänitutkimus</t>
  </si>
  <si>
    <t>NK4XE</t>
  </si>
  <si>
    <t>Vastaanotto (sisältäen aikaveloitteiset todistukset ja lausunnot)</t>
  </si>
  <si>
    <t>Vastaanotto</t>
  </si>
  <si>
    <t>Suoravastaanotto, etävastaanotto</t>
  </si>
  <si>
    <t>Tarjouksen vertailuhinta lasketaan seuraavasti: Tarjoajan hintalomakkeella antamat yksikköhinnat kerrotaan palveluittain määritellyillä painoarvoilla. Näin saadut palvelukohtaiset hinnat lasketaan yhteen, josta muodostuu tarjouksen kokonaishinta eli vertailuhinta. Siltä osin kun hintaa ei ole kysytty tässä lomakkeessa, palvelun tuottaja käyttää työterveyspalveluidensa voimassa olevaa listahintaa.</t>
  </si>
  <si>
    <r>
      <t xml:space="preserve">2.2 Työterveyshuollon asiantuntijoiden ja ammattihenkilöiden työn tuntiveloitus €/h 
</t>
    </r>
    <r>
      <rPr>
        <sz val="10"/>
        <color theme="0"/>
        <rFont val="Verdana"/>
        <family val="2"/>
      </rPr>
      <t>Toteutuneesta työstä veloitetaan suhteessa tuntihintaan 
(esim. 20 min vastaanoton hinta = 60 min vastaanoton hinta jaettuna kolmella)</t>
    </r>
  </si>
  <si>
    <t>U -Huum 5B (amfetamiinit, bentsodiatsepiinit, kannabis, kokaiini ja opiaatit)</t>
  </si>
  <si>
    <t>U -Huum 6A (amfetamiinit, bentsodiatsepiinit, buprenorfiini, kannabis, kokaiini ja opiaatit)</t>
  </si>
  <si>
    <t>S -Endomysium, IgA vasta-aineet</t>
  </si>
  <si>
    <t>fP -Transferriini</t>
  </si>
  <si>
    <r>
      <t xml:space="preserve">5. Laboratoriotutkimukset 
(hinta korvausluokasta Kela 1 ja Kela 2 riippumatta)
</t>
    </r>
    <r>
      <rPr>
        <sz val="10"/>
        <color theme="0"/>
        <rFont val="Verdana"/>
        <family val="2"/>
      </rPr>
      <t>Hinnat sisältävät näytteenottomaksun ja lääkärin lausunnon, hinnat kattavat pikatestit ja tavalliset testit. Toimittajan on aina noudatettava halvinta kokonaishintaa, jos tarjolla on yksittäistutkimusten rinnalla/vaihtoehdoksi jokin valmis ''tutkimuspaketti”. 
Hinnan tulee olla sama tutkimusmenetelmästä riippumatta esim. plasmasta tai seerumista P-, S-, fP-, fS- ja U-.</t>
    </r>
  </si>
  <si>
    <t>S-CRP, P-CRP</t>
  </si>
  <si>
    <t>1216, 4594</t>
  </si>
  <si>
    <t>P -ALAT, S-ALAT (Alaniiniaminotransferaasi)</t>
  </si>
  <si>
    <t>1024, 1026</t>
  </si>
  <si>
    <t>1137, 4824</t>
  </si>
  <si>
    <t>fP-Glukoosi, fS-Gluk</t>
  </si>
  <si>
    <t>1471, 1473</t>
  </si>
  <si>
    <t>P -Kalium, S-Kalium</t>
  </si>
  <si>
    <t>1999, 2001</t>
  </si>
  <si>
    <t>S -Kalsium-ion, S-Ca-Albk</t>
  </si>
  <si>
    <t>2019, 6032</t>
  </si>
  <si>
    <t>P -Natrium, S-Natrium</t>
  </si>
  <si>
    <t>3622, 2382</t>
  </si>
  <si>
    <t>4515, 2095</t>
  </si>
  <si>
    <t>4516, 2097</t>
  </si>
  <si>
    <t>P -Kreatiinikinaasi, S-CK</t>
  </si>
  <si>
    <t>4517, 2134</t>
  </si>
  <si>
    <t>P -Kreatiinikinaasi, MB-alayksikkö, massa, P-CK-MB</t>
  </si>
  <si>
    <t>4525, 4524</t>
  </si>
  <si>
    <t>4533, 2884</t>
  </si>
  <si>
    <t>fP -Triglyseridit, fS-TRIGLY, P-TRIGLY, S-TRIGLY</t>
  </si>
  <si>
    <t>4568, 2770</t>
  </si>
  <si>
    <t>4587, 1046</t>
  </si>
  <si>
    <t>P-ASAT, S-ASAT</t>
  </si>
  <si>
    <t>4591, 1128</t>
  </si>
  <si>
    <t>P -Glutamyylitransferaasi, S-GT</t>
  </si>
  <si>
    <t>4597, 1489</t>
  </si>
  <si>
    <t>fP -Kolesteroli, low density lipoproteinit, fS-KOL-LDL</t>
  </si>
  <si>
    <t>4599, 2099</t>
  </si>
  <si>
    <t>4814, 4813</t>
  </si>
  <si>
    <t>4869, 3642</t>
  </si>
  <si>
    <t>fP-Lipidit, fS-Lipidit</t>
  </si>
  <si>
    <t>6027, 2245</t>
  </si>
  <si>
    <r>
      <t xml:space="preserve">OHJE:    Tarjoajan tulee täyttää pyydetyt tiedot keltaisella merkittyihin kohtiin. </t>
    </r>
    <r>
      <rPr>
        <sz val="11"/>
        <color theme="1"/>
        <rFont val="Calibri"/>
        <family val="2"/>
        <scheme val="minor"/>
      </rPr>
      <t xml:space="preserve">Jos pyydettyjä hintoja ei ole ilmoitettu, tarjousta ei oteta vertailuun. 
Hinnat tulee antaa kunkin hinnan kohdalla ilmoitetun hinnoitteluyksikön mukaisesti (alv 0 %). </t>
    </r>
  </si>
  <si>
    <t>Polven natiiviröntgen</t>
  </si>
  <si>
    <t>NG1AA</t>
  </si>
  <si>
    <t>Ranteen natiiviröntgen</t>
  </si>
  <si>
    <t>ND1AA</t>
  </si>
  <si>
    <t>Thoraksin natiiviröntgen</t>
  </si>
  <si>
    <t>GD1AA</t>
  </si>
  <si>
    <t>Rintarangan natiiviröntgen</t>
  </si>
  <si>
    <t>NA2AA</t>
  </si>
  <si>
    <t>Olkanivelen natiiviröntgen</t>
  </si>
  <si>
    <t>NB1AA</t>
  </si>
  <si>
    <t>Nilkan natiiviröntgen</t>
  </si>
  <si>
    <t>NH1AA</t>
  </si>
  <si>
    <t>Nenän sivuonteloiden natiiviröntgen</t>
  </si>
  <si>
    <t>DM1AA</t>
  </si>
  <si>
    <t>Lonkkien natiiviröntgen</t>
  </si>
  <si>
    <t>NF1DA</t>
  </si>
  <si>
    <t>Lonkan natiiviröntgen</t>
  </si>
  <si>
    <t>NF1AA</t>
  </si>
  <si>
    <t>Lantion natiiviröntgen</t>
  </si>
  <si>
    <t>NE1AA</t>
  </si>
  <si>
    <t>Lannerangan natiiviröntgen</t>
  </si>
  <si>
    <t>NA3AA</t>
  </si>
  <si>
    <t>Käden ja sormien natiiviröntgen</t>
  </si>
  <si>
    <t>ND2AA</t>
  </si>
  <si>
    <t>Kyynärnivelen natiiviröntgen</t>
  </si>
  <si>
    <t>NC1AA</t>
  </si>
  <si>
    <t>Kaularangan natiiviröntgen</t>
  </si>
  <si>
    <t>NA1AA</t>
  </si>
  <si>
    <t>Jalkaterän ja varpaiden natiiviröntgen</t>
  </si>
  <si>
    <t>NH3AA</t>
  </si>
  <si>
    <t>Pitkien luiden röntgen, raajojen natiiviröntgen</t>
  </si>
  <si>
    <t>NJ3DA</t>
  </si>
  <si>
    <t>NB3AA</t>
  </si>
  <si>
    <t>Säären natiiviröntgen</t>
  </si>
  <si>
    <t>Solisluun natiiviröntgen</t>
  </si>
  <si>
    <t>NG4AA</t>
  </si>
  <si>
    <t>Jämsä</t>
  </si>
  <si>
    <t>Työterveys Aalto, hintalomake alue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</si>
</sst>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2" x14ac:knownFonts="1">
    <font>
      <sz val="11"/>
      <color theme="1"/>
      <name val="Calibri"/>
      <family val="2"/>
      <scheme val="minor"/>
    </font>
    <font>
      <sz val="11"/>
      <color theme="1"/>
      <name val="Calibri"/>
      <family val="2"/>
      <scheme val="minor"/>
    </font>
    <font>
      <sz val="10"/>
      <name val="Verdana"/>
      <family val="2"/>
    </font>
    <font>
      <b/>
      <sz val="10"/>
      <name val="Verdana"/>
      <family val="2"/>
    </font>
    <font>
      <b/>
      <sz val="12"/>
      <name val="Verdana"/>
      <family val="2"/>
    </font>
    <font>
      <sz val="10"/>
      <color rgb="FFFF0000"/>
      <name val="Verdana"/>
      <family val="2"/>
    </font>
    <font>
      <sz val="18"/>
      <color rgb="FFFF0000"/>
      <name val="Verdana"/>
      <family val="2"/>
    </font>
    <font>
      <b/>
      <sz val="10"/>
      <name val="Arial"/>
      <family val="2"/>
    </font>
    <font>
      <sz val="10"/>
      <name val="Arial"/>
      <family val="2"/>
    </font>
    <font>
      <sz val="10"/>
      <color rgb="FFFF0000"/>
      <name val="Arial"/>
      <family val="2"/>
    </font>
    <font>
      <sz val="8"/>
      <name val="Arial"/>
      <family val="2"/>
    </font>
    <font>
      <b/>
      <sz val="10"/>
      <color theme="0"/>
      <name val="Verdana"/>
      <family val="2"/>
    </font>
    <font>
      <sz val="11"/>
      <color rgb="FFFF0000"/>
      <name val="Calibri"/>
      <family val="2"/>
    </font>
    <font>
      <sz val="10"/>
      <color theme="0"/>
      <name val="Verdana"/>
      <family val="2"/>
    </font>
    <font>
      <sz val="11"/>
      <color rgb="FFFF0000"/>
      <name val="Verdana"/>
      <family val="2"/>
    </font>
    <font>
      <b/>
      <sz val="10"/>
      <color indexed="9"/>
      <name val="Verdana"/>
      <family val="2"/>
    </font>
    <font>
      <sz val="10"/>
      <color indexed="8"/>
      <name val="Arial"/>
      <family val="2"/>
    </font>
    <font>
      <sz val="11"/>
      <name val="Calibri"/>
      <family val="2"/>
    </font>
    <font>
      <sz val="12"/>
      <color rgb="FF000000"/>
      <name val="Calibri"/>
      <family val="2"/>
    </font>
    <font>
      <b/>
      <sz val="11"/>
      <name val="Calibri"/>
      <family val="2"/>
    </font>
    <font>
      <i/>
      <sz val="10"/>
      <name val="Verdana"/>
      <family val="2"/>
    </font>
    <font>
      <b/>
      <sz val="16"/>
      <name val="Verdana"/>
      <family val="2"/>
    </font>
    <font>
      <sz val="12"/>
      <color theme="0"/>
      <name val="Calibri"/>
      <family val="2"/>
      <scheme val="minor"/>
    </font>
    <font>
      <sz val="8"/>
      <name val="Calibri"/>
      <family val="2"/>
      <scheme val="minor"/>
    </font>
    <font>
      <sz val="18"/>
      <name val="Verdana"/>
      <family val="2"/>
    </font>
    <font>
      <b/>
      <sz val="11"/>
      <name val="Verdana"/>
      <family val="2"/>
    </font>
    <font>
      <b/>
      <sz val="10"/>
      <color theme="2" tint="-0.749992370372631"/>
      <name val="Verdana"/>
      <family val="2"/>
    </font>
    <font>
      <b/>
      <sz val="22"/>
      <color rgb="FF397B5F"/>
      <name val="Calibri"/>
      <family val="2"/>
      <scheme val="minor"/>
    </font>
    <font>
      <b/>
      <sz val="18"/>
      <color theme="0"/>
      <name val="Verdana"/>
      <family val="2"/>
    </font>
    <font>
      <b/>
      <sz val="10"/>
      <color rgb="FFFF0000"/>
      <name val="Verdana"/>
      <family val="2"/>
    </font>
    <font>
      <b/>
      <sz val="20"/>
      <color rgb="FF397B5F"/>
      <name val="Calibri"/>
      <family val="2"/>
      <scheme val="minor"/>
    </font>
    <font>
      <sz val="18"/>
      <name val="Arial"/>
      <family val="2"/>
    </font>
  </fonts>
  <fills count="10">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rgb="FFFFFF99"/>
        <bgColor indexed="64"/>
      </patternFill>
    </fill>
    <fill>
      <patternFill patternType="solid">
        <fgColor theme="0"/>
        <bgColor indexed="64"/>
      </patternFill>
    </fill>
    <fill>
      <patternFill patternType="solid">
        <fgColor rgb="FFFFC000"/>
        <bgColor indexed="64"/>
      </patternFill>
    </fill>
    <fill>
      <patternFill patternType="solid">
        <fgColor rgb="FF397B5F"/>
        <bgColor indexed="64"/>
      </patternFill>
    </fill>
    <fill>
      <patternFill patternType="solid">
        <fgColor theme="0" tint="-4.9989318521683403E-2"/>
        <bgColor indexed="64"/>
      </patternFill>
    </fill>
    <fill>
      <patternFill patternType="solid">
        <fgColor theme="2" tint="-9.9978637043366805E-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theme="2" tint="-0.249977111117893"/>
      </left>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style="medium">
        <color theme="2" tint="-0.249977111117893"/>
      </left>
      <right style="medium">
        <color theme="2" tint="-0.249977111117893"/>
      </right>
      <top style="medium">
        <color theme="2" tint="-0.249977111117893"/>
      </top>
      <bottom style="medium">
        <color theme="2" tint="-0.249977111117893"/>
      </bottom>
      <diagonal/>
    </border>
    <border>
      <left/>
      <right/>
      <top/>
      <bottom style="medium">
        <color theme="2" tint="-0.249977111117893"/>
      </bottom>
      <diagonal/>
    </border>
    <border>
      <left style="medium">
        <color theme="2" tint="-0.249977111117893"/>
      </left>
      <right style="thin">
        <color theme="2" tint="-0.249977111117893"/>
      </right>
      <top style="medium">
        <color theme="2" tint="-0.249977111117893"/>
      </top>
      <bottom style="medium">
        <color theme="2" tint="-0.249977111117893"/>
      </bottom>
      <diagonal/>
    </border>
    <border>
      <left style="thin">
        <color theme="2" tint="-0.249977111117893"/>
      </left>
      <right style="thin">
        <color theme="2" tint="-0.249977111117893"/>
      </right>
      <top style="medium">
        <color theme="2" tint="-0.249977111117893"/>
      </top>
      <bottom style="medium">
        <color theme="2" tint="-0.249977111117893"/>
      </bottom>
      <diagonal/>
    </border>
    <border>
      <left style="thin">
        <color theme="2" tint="-0.249977111117893"/>
      </left>
      <right style="medium">
        <color theme="2" tint="-0.249977111117893"/>
      </right>
      <top style="medium">
        <color theme="2" tint="-0.249977111117893"/>
      </top>
      <bottom style="medium">
        <color theme="2" tint="-0.249977111117893"/>
      </bottom>
      <diagonal/>
    </border>
    <border>
      <left style="medium">
        <color theme="2" tint="-0.249977111117893"/>
      </left>
      <right/>
      <top style="medium">
        <color theme="2" tint="-0.249977111117893"/>
      </top>
      <bottom style="medium">
        <color theme="2" tint="-0.249977111117893"/>
      </bottom>
      <diagonal/>
    </border>
    <border>
      <left/>
      <right/>
      <top style="medium">
        <color theme="2" tint="-0.249977111117893"/>
      </top>
      <bottom style="medium">
        <color theme="2" tint="-0.249977111117893"/>
      </bottom>
      <diagonal/>
    </border>
    <border>
      <left style="thin">
        <color theme="2" tint="-0.249977111117893"/>
      </left>
      <right style="thin">
        <color theme="2" tint="-0.249977111117893"/>
      </right>
      <top/>
      <bottom style="thin">
        <color theme="2" tint="-0.249977111117893"/>
      </bottom>
      <diagonal/>
    </border>
  </borders>
  <cellStyleXfs count="4">
    <xf numFmtId="0" fontId="0" fillId="0" borderId="0"/>
    <xf numFmtId="0" fontId="16" fillId="0" borderId="0"/>
    <xf numFmtId="0" fontId="1" fillId="0" borderId="0"/>
    <xf numFmtId="9" fontId="1" fillId="0" borderId="0" applyFont="0" applyFill="0" applyBorder="0" applyAlignment="0" applyProtection="0"/>
  </cellStyleXfs>
  <cellXfs count="154">
    <xf numFmtId="0" fontId="0" fillId="0" borderId="0" xfId="0"/>
    <xf numFmtId="4" fontId="2" fillId="0" borderId="4" xfId="0" applyNumberFormat="1" applyFont="1" applyBorder="1" applyAlignment="1" applyProtection="1">
      <alignment horizontal="right" vertical="center"/>
    </xf>
    <xf numFmtId="4" fontId="3" fillId="9" borderId="4" xfId="0" applyNumberFormat="1" applyFont="1" applyFill="1" applyBorder="1" applyAlignment="1" applyProtection="1">
      <alignment horizontal="right" vertical="center"/>
    </xf>
    <xf numFmtId="4" fontId="3" fillId="9" borderId="8" xfId="0" applyNumberFormat="1" applyFont="1" applyFill="1" applyBorder="1" applyAlignment="1" applyProtection="1">
      <alignment horizontal="right" vertical="center"/>
    </xf>
    <xf numFmtId="4" fontId="3" fillId="3" borderId="4" xfId="0" applyNumberFormat="1" applyFont="1" applyFill="1" applyBorder="1" applyAlignment="1" applyProtection="1">
      <alignment horizontal="right" vertical="center"/>
    </xf>
    <xf numFmtId="4" fontId="3" fillId="3" borderId="12" xfId="0" applyNumberFormat="1" applyFont="1" applyFill="1" applyBorder="1" applyAlignment="1" applyProtection="1">
      <alignment horizontal="right" vertical="center"/>
    </xf>
    <xf numFmtId="3" fontId="2" fillId="4" borderId="4" xfId="0" applyNumberFormat="1" applyFont="1" applyFill="1" applyBorder="1" applyAlignment="1" applyProtection="1">
      <alignment horizontal="center" vertical="center"/>
      <protection locked="0"/>
    </xf>
    <xf numFmtId="4" fontId="25" fillId="6" borderId="3" xfId="0" applyNumberFormat="1" applyFont="1" applyFill="1" applyBorder="1" applyAlignment="1" applyProtection="1">
      <alignment horizontal="right" vertical="center"/>
    </xf>
    <xf numFmtId="3" fontId="3" fillId="8" borderId="4" xfId="0" applyNumberFormat="1" applyFont="1" applyFill="1" applyBorder="1" applyAlignment="1" applyProtection="1">
      <alignment horizontal="center" vertical="center"/>
    </xf>
    <xf numFmtId="9" fontId="28" fillId="0" borderId="0" xfId="3" applyFont="1" applyAlignment="1" applyProtection="1">
      <alignment horizontal="right"/>
    </xf>
    <xf numFmtId="0" fontId="30" fillId="0" borderId="0" xfId="0" applyFont="1"/>
    <xf numFmtId="0" fontId="2" fillId="0" borderId="0" xfId="0" applyFont="1" applyFill="1" applyBorder="1" applyAlignment="1" applyProtection="1">
      <alignment horizontal="left" vertical="center" wrapText="1"/>
      <protection locked="0"/>
    </xf>
    <xf numFmtId="0" fontId="8" fillId="0" borderId="0" xfId="0" applyFont="1" applyFill="1" applyBorder="1" applyAlignment="1" applyProtection="1">
      <alignment horizontal="left" vertical="center" wrapText="1"/>
      <protection locked="0"/>
    </xf>
    <xf numFmtId="0" fontId="8" fillId="0" borderId="9" xfId="0" applyFont="1" applyFill="1" applyBorder="1" applyAlignment="1" applyProtection="1">
      <alignment horizontal="left" vertical="center" wrapText="1"/>
      <protection locked="0"/>
    </xf>
    <xf numFmtId="49" fontId="3" fillId="9" borderId="5" xfId="0" applyNumberFormat="1" applyFont="1" applyFill="1" applyBorder="1" applyAlignment="1" applyProtection="1">
      <alignment horizontal="right" vertical="center" wrapText="1"/>
    </xf>
    <xf numFmtId="49" fontId="3" fillId="9" borderId="6" xfId="0" applyNumberFormat="1" applyFont="1" applyFill="1" applyBorder="1" applyAlignment="1" applyProtection="1">
      <alignment horizontal="right" vertical="center" wrapText="1"/>
    </xf>
    <xf numFmtId="0" fontId="2" fillId="0" borderId="0" xfId="0" applyFont="1" applyProtection="1"/>
    <xf numFmtId="0" fontId="2" fillId="0" borderId="0" xfId="0" applyFont="1" applyAlignment="1" applyProtection="1">
      <alignment horizontal="center"/>
    </xf>
    <xf numFmtId="0" fontId="4" fillId="3" borderId="13" xfId="0" applyFont="1" applyFill="1" applyBorder="1" applyAlignment="1" applyProtection="1">
      <alignment horizontal="left" vertical="center"/>
    </xf>
    <xf numFmtId="0" fontId="4" fillId="3" borderId="14" xfId="0" applyFont="1" applyFill="1" applyBorder="1" applyAlignment="1" applyProtection="1">
      <alignment horizontal="left" vertical="center"/>
    </xf>
    <xf numFmtId="0" fontId="21" fillId="3" borderId="1" xfId="0" applyFont="1" applyFill="1" applyBorder="1" applyAlignment="1" applyProtection="1">
      <alignment horizontal="left" vertical="center" wrapText="1" shrinkToFit="1"/>
    </xf>
    <xf numFmtId="0" fontId="21" fillId="3" borderId="2" xfId="0" applyFont="1" applyFill="1" applyBorder="1" applyAlignment="1" applyProtection="1">
      <alignment horizontal="left" vertical="center" wrapText="1" shrinkToFit="1"/>
    </xf>
    <xf numFmtId="4" fontId="2" fillId="0" borderId="0" xfId="0" applyNumberFormat="1" applyFont="1" applyProtection="1"/>
    <xf numFmtId="0" fontId="2" fillId="0" borderId="0" xfId="0" applyFont="1" applyAlignment="1" applyProtection="1">
      <alignment horizontal="center"/>
    </xf>
    <xf numFmtId="0" fontId="2" fillId="0" borderId="0" xfId="0" applyFont="1" applyAlignment="1" applyProtection="1">
      <alignment horizontal="right"/>
    </xf>
    <xf numFmtId="3" fontId="2" fillId="0" borderId="0" xfId="0" applyNumberFormat="1" applyFont="1" applyAlignment="1" applyProtection="1">
      <alignment horizontal="center"/>
    </xf>
    <xf numFmtId="0" fontId="2" fillId="0" borderId="5" xfId="0" applyFont="1" applyBorder="1" applyAlignment="1" applyProtection="1">
      <alignment horizontal="left"/>
    </xf>
    <xf numFmtId="0" fontId="2" fillId="0" borderId="7" xfId="0" applyFont="1" applyBorder="1" applyAlignment="1" applyProtection="1">
      <alignment horizontal="left"/>
    </xf>
    <xf numFmtId="0" fontId="2" fillId="0" borderId="5" xfId="0" applyFont="1" applyBorder="1" applyAlignment="1" applyProtection="1">
      <alignment horizontal="center" vertical="center"/>
    </xf>
    <xf numFmtId="0" fontId="2" fillId="0" borderId="7" xfId="0" applyFont="1" applyBorder="1" applyAlignment="1" applyProtection="1">
      <alignment horizontal="center" vertical="center"/>
    </xf>
    <xf numFmtId="49" fontId="3" fillId="9" borderId="4" xfId="0" applyNumberFormat="1" applyFont="1" applyFill="1" applyBorder="1" applyAlignment="1" applyProtection="1">
      <alignment horizontal="right" vertical="center" wrapText="1"/>
    </xf>
    <xf numFmtId="0" fontId="20" fillId="0" borderId="0" xfId="0" applyFont="1" applyAlignment="1" applyProtection="1">
      <alignment horizontal="left"/>
    </xf>
    <xf numFmtId="49" fontId="3" fillId="0" borderId="0" xfId="0" applyNumberFormat="1" applyFont="1" applyAlignment="1" applyProtection="1">
      <alignment horizontal="left" vertical="center" wrapText="1"/>
    </xf>
    <xf numFmtId="4" fontId="3" fillId="0" borderId="0" xfId="0" applyNumberFormat="1" applyFont="1" applyAlignment="1" applyProtection="1">
      <alignment horizontal="right" vertical="center"/>
    </xf>
    <xf numFmtId="0" fontId="11" fillId="7" borderId="5" xfId="0" applyFont="1" applyFill="1" applyBorder="1" applyAlignment="1" applyProtection="1">
      <alignment horizontal="left" vertical="center" wrapText="1"/>
    </xf>
    <xf numFmtId="0" fontId="11" fillId="7" borderId="7" xfId="0" applyFont="1" applyFill="1" applyBorder="1" applyAlignment="1" applyProtection="1">
      <alignment horizontal="left" vertical="center" wrapText="1"/>
    </xf>
    <xf numFmtId="0" fontId="11" fillId="7" borderId="5" xfId="1" applyFont="1" applyFill="1" applyBorder="1" applyAlignment="1" applyProtection="1">
      <alignment horizontal="center" vertical="center" wrapText="1"/>
    </xf>
    <xf numFmtId="0" fontId="11" fillId="7" borderId="7" xfId="1" applyFont="1" applyFill="1" applyBorder="1" applyAlignment="1" applyProtection="1">
      <alignment horizontal="center" vertical="center" wrapText="1"/>
    </xf>
    <xf numFmtId="3" fontId="11" fillId="7" borderId="4" xfId="0" applyNumberFormat="1" applyFont="1" applyFill="1" applyBorder="1" applyAlignment="1" applyProtection="1">
      <alignment horizontal="center" vertical="center" wrapText="1"/>
    </xf>
    <xf numFmtId="0" fontId="11" fillId="7" borderId="4" xfId="0" applyFont="1" applyFill="1" applyBorder="1" applyAlignment="1" applyProtection="1">
      <alignment horizontal="center" vertical="center" wrapText="1"/>
    </xf>
    <xf numFmtId="0" fontId="2" fillId="0" borderId="6" xfId="0" applyFont="1" applyBorder="1" applyAlignment="1" applyProtection="1">
      <alignment horizontal="left"/>
    </xf>
    <xf numFmtId="0" fontId="2" fillId="0" borderId="4" xfId="0" applyFont="1" applyBorder="1" applyAlignment="1" applyProtection="1">
      <alignment horizontal="left"/>
    </xf>
    <xf numFmtId="0" fontId="2" fillId="0" borderId="0" xfId="0" applyFont="1" applyBorder="1" applyAlignment="1" applyProtection="1">
      <alignment horizontal="left"/>
    </xf>
    <xf numFmtId="0" fontId="2" fillId="0" borderId="0" xfId="0" applyFont="1" applyBorder="1" applyAlignment="1" applyProtection="1">
      <alignment horizontal="center" vertical="center"/>
    </xf>
    <xf numFmtId="3" fontId="2" fillId="0" borderId="0" xfId="0" applyNumberFormat="1" applyFont="1" applyBorder="1" applyAlignment="1" applyProtection="1">
      <alignment horizontal="center" vertical="center"/>
    </xf>
    <xf numFmtId="164" fontId="2" fillId="0" borderId="0" xfId="0" applyNumberFormat="1" applyFont="1" applyBorder="1" applyAlignment="1" applyProtection="1">
      <alignment horizontal="center" vertical="center"/>
    </xf>
    <xf numFmtId="4" fontId="2" fillId="0" borderId="0" xfId="0" applyNumberFormat="1" applyFont="1" applyBorder="1" applyAlignment="1" applyProtection="1">
      <alignment horizontal="right" vertical="center"/>
    </xf>
    <xf numFmtId="0" fontId="11" fillId="7" borderId="4" xfId="0" applyFont="1" applyFill="1" applyBorder="1" applyAlignment="1" applyProtection="1">
      <alignment horizontal="left" vertical="center" wrapText="1"/>
    </xf>
    <xf numFmtId="0" fontId="17" fillId="0" borderId="0" xfId="0" applyFont="1" applyAlignment="1" applyProtection="1">
      <alignment horizontal="left" vertical="center" indent="2"/>
    </xf>
    <xf numFmtId="0" fontId="5" fillId="0" borderId="0" xfId="0" applyFont="1" applyProtection="1"/>
    <xf numFmtId="0" fontId="2" fillId="0" borderId="4" xfId="0" applyFont="1" applyBorder="1" applyAlignment="1" applyProtection="1">
      <alignment horizontal="center" vertical="center"/>
    </xf>
    <xf numFmtId="0" fontId="2" fillId="5" borderId="5" xfId="0" applyFont="1" applyFill="1" applyBorder="1" applyAlignment="1" applyProtection="1">
      <alignment horizontal="left"/>
    </xf>
    <xf numFmtId="0" fontId="2" fillId="5" borderId="7" xfId="0" applyFont="1" applyFill="1" applyBorder="1" applyAlignment="1" applyProtection="1">
      <alignment horizontal="left"/>
    </xf>
    <xf numFmtId="0" fontId="2" fillId="5" borderId="4" xfId="0" applyFont="1" applyFill="1" applyBorder="1" applyAlignment="1" applyProtection="1">
      <alignment horizontal="center" vertical="center"/>
    </xf>
    <xf numFmtId="0" fontId="2" fillId="5" borderId="4" xfId="0" applyFont="1" applyFill="1" applyBorder="1" applyAlignment="1" applyProtection="1">
      <alignment horizontal="left"/>
    </xf>
    <xf numFmtId="0" fontId="2" fillId="0" borderId="4" xfId="0" applyFont="1" applyFill="1" applyBorder="1" applyAlignment="1" applyProtection="1">
      <alignment horizontal="center" vertical="center"/>
    </xf>
    <xf numFmtId="0" fontId="2" fillId="0" borderId="0" xfId="0" applyFont="1" applyBorder="1" applyAlignment="1" applyProtection="1">
      <alignment horizontal="center"/>
    </xf>
    <xf numFmtId="0" fontId="11" fillId="7" borderId="4" xfId="0" applyFont="1" applyFill="1" applyBorder="1" applyAlignment="1" applyProtection="1">
      <alignment vertical="center" wrapText="1"/>
    </xf>
    <xf numFmtId="0" fontId="11" fillId="7" borderId="4" xfId="1" applyFont="1" applyFill="1" applyBorder="1" applyAlignment="1" applyProtection="1">
      <alignment horizontal="center" vertical="center" wrapText="1"/>
    </xf>
    <xf numFmtId="0" fontId="12" fillId="0" borderId="0" xfId="0" applyFont="1" applyAlignment="1" applyProtection="1">
      <alignment horizontal="left" vertical="center" wrapText="1" indent="2"/>
    </xf>
    <xf numFmtId="0" fontId="2" fillId="0" borderId="4" xfId="0" applyFont="1" applyFill="1" applyBorder="1" applyAlignment="1" applyProtection="1">
      <alignment horizontal="left" vertical="center"/>
    </xf>
    <xf numFmtId="0" fontId="2" fillId="0" borderId="5" xfId="0" applyFont="1" applyFill="1" applyBorder="1" applyAlignment="1" applyProtection="1">
      <alignment horizontal="left" vertical="center"/>
    </xf>
    <xf numFmtId="0" fontId="2" fillId="0" borderId="7" xfId="0" applyFont="1" applyFill="1" applyBorder="1" applyAlignment="1" applyProtection="1">
      <alignment horizontal="left" vertical="center"/>
    </xf>
    <xf numFmtId="0" fontId="2" fillId="0" borderId="5" xfId="0" applyFont="1" applyFill="1" applyBorder="1" applyAlignment="1" applyProtection="1">
      <alignment horizontal="left" vertical="center"/>
    </xf>
    <xf numFmtId="0" fontId="2" fillId="0" borderId="7" xfId="0" applyFont="1" applyFill="1" applyBorder="1" applyAlignment="1" applyProtection="1">
      <alignment horizontal="left" vertical="center"/>
    </xf>
    <xf numFmtId="0" fontId="2" fillId="0" borderId="5" xfId="0" applyFont="1" applyBorder="1" applyAlignment="1" applyProtection="1">
      <alignment horizontal="left" vertical="center"/>
    </xf>
    <xf numFmtId="0" fontId="2" fillId="0" borderId="7" xfId="0" applyFont="1" applyBorder="1" applyAlignment="1" applyProtection="1">
      <alignment horizontal="left" vertical="center"/>
    </xf>
    <xf numFmtId="49" fontId="3" fillId="3" borderId="4" xfId="0" applyNumberFormat="1" applyFont="1" applyFill="1" applyBorder="1" applyAlignment="1" applyProtection="1">
      <alignment horizontal="right" vertical="center" wrapText="1"/>
    </xf>
    <xf numFmtId="0" fontId="15" fillId="7" borderId="4" xfId="0" applyFont="1" applyFill="1" applyBorder="1" applyAlignment="1" applyProtection="1">
      <alignment horizontal="left" vertical="center"/>
    </xf>
    <xf numFmtId="3" fontId="15" fillId="7" borderId="4" xfId="0" applyNumberFormat="1" applyFont="1" applyFill="1" applyBorder="1" applyAlignment="1" applyProtection="1">
      <alignment horizontal="center" vertical="center" wrapText="1"/>
    </xf>
    <xf numFmtId="0" fontId="15" fillId="7" borderId="4" xfId="0" applyFont="1" applyFill="1" applyBorder="1" applyAlignment="1" applyProtection="1">
      <alignment horizontal="center" vertical="center" wrapText="1"/>
    </xf>
    <xf numFmtId="0" fontId="2" fillId="0" borderId="5" xfId="0" applyFont="1" applyFill="1" applyBorder="1" applyAlignment="1" applyProtection="1">
      <alignment vertical="center"/>
    </xf>
    <xf numFmtId="0" fontId="2" fillId="0" borderId="7" xfId="0" applyFont="1" applyFill="1" applyBorder="1" applyAlignment="1" applyProtection="1">
      <alignment vertical="center"/>
    </xf>
    <xf numFmtId="0" fontId="0" fillId="0" borderId="5" xfId="0" applyFill="1" applyBorder="1" applyAlignment="1" applyProtection="1">
      <alignment horizontal="center"/>
    </xf>
    <xf numFmtId="0" fontId="0" fillId="0" borderId="7" xfId="0" applyFill="1" applyBorder="1" applyAlignment="1" applyProtection="1">
      <alignment horizontal="center"/>
    </xf>
    <xf numFmtId="0" fontId="2" fillId="0" borderId="5" xfId="0" applyFont="1" applyFill="1" applyBorder="1" applyAlignment="1" applyProtection="1">
      <alignment horizontal="center" vertical="center"/>
    </xf>
    <xf numFmtId="0" fontId="2" fillId="0" borderId="7" xfId="0" applyFont="1" applyFill="1" applyBorder="1" applyAlignment="1" applyProtection="1">
      <alignment horizontal="center" vertical="center"/>
    </xf>
    <xf numFmtId="49" fontId="3" fillId="3" borderId="5" xfId="0" applyNumberFormat="1" applyFont="1" applyFill="1" applyBorder="1" applyAlignment="1" applyProtection="1">
      <alignment horizontal="right" vertical="center" wrapText="1"/>
    </xf>
    <xf numFmtId="49" fontId="3" fillId="3" borderId="6" xfId="0" applyNumberFormat="1" applyFont="1" applyFill="1" applyBorder="1" applyAlignment="1" applyProtection="1">
      <alignment horizontal="right" vertical="center" wrapText="1"/>
    </xf>
    <xf numFmtId="2" fontId="2" fillId="0" borderId="0" xfId="0" applyNumberFormat="1" applyFont="1" applyProtection="1"/>
    <xf numFmtId="0" fontId="2" fillId="0" borderId="4" xfId="0" applyFont="1" applyFill="1" applyBorder="1" applyAlignment="1" applyProtection="1">
      <alignment horizontal="left"/>
    </xf>
    <xf numFmtId="0" fontId="2" fillId="0" borderId="5" xfId="0" applyFont="1" applyFill="1" applyBorder="1" applyAlignment="1" applyProtection="1">
      <alignment vertical="center"/>
    </xf>
    <xf numFmtId="0" fontId="2" fillId="0" borderId="7" xfId="0" applyFont="1" applyFill="1" applyBorder="1" applyAlignment="1" applyProtection="1">
      <alignment vertical="center"/>
    </xf>
    <xf numFmtId="0" fontId="2" fillId="0" borderId="0" xfId="0" applyFont="1" applyFill="1" applyAlignment="1" applyProtection="1">
      <alignment horizontal="right"/>
    </xf>
    <xf numFmtId="0" fontId="2" fillId="0" borderId="5" xfId="0" applyFont="1" applyBorder="1" applyAlignment="1" applyProtection="1">
      <alignment vertical="center"/>
    </xf>
    <xf numFmtId="0" fontId="2" fillId="0" borderId="7" xfId="0" applyFont="1" applyBorder="1" applyAlignment="1" applyProtection="1">
      <alignment vertical="center"/>
    </xf>
    <xf numFmtId="0" fontId="2" fillId="0" borderId="15" xfId="0" applyFont="1" applyBorder="1" applyAlignment="1" applyProtection="1">
      <alignment horizontal="left"/>
    </xf>
    <xf numFmtId="0" fontId="2" fillId="0" borderId="4" xfId="0" applyFont="1" applyBorder="1" applyAlignment="1" applyProtection="1"/>
    <xf numFmtId="0" fontId="17" fillId="0" borderId="0" xfId="0" applyFont="1" applyAlignment="1" applyProtection="1">
      <alignment vertical="center"/>
    </xf>
    <xf numFmtId="0" fontId="17" fillId="0" borderId="0" xfId="0" applyFont="1" applyProtection="1"/>
    <xf numFmtId="0" fontId="2" fillId="0" borderId="5" xfId="0" applyFont="1" applyBorder="1" applyAlignment="1" applyProtection="1">
      <alignment horizontal="right" vertical="center"/>
    </xf>
    <xf numFmtId="0" fontId="2" fillId="0" borderId="5" xfId="0" applyFont="1" applyFill="1" applyBorder="1" applyAlignment="1" applyProtection="1">
      <alignment horizontal="right" vertical="center"/>
    </xf>
    <xf numFmtId="0" fontId="2" fillId="0" borderId="5" xfId="0" applyFont="1" applyBorder="1" applyAlignment="1" applyProtection="1">
      <alignment horizontal="right" vertical="top"/>
    </xf>
    <xf numFmtId="0" fontId="18" fillId="0" borderId="0" xfId="0" applyFont="1" applyAlignment="1" applyProtection="1">
      <alignment vertical="center"/>
    </xf>
    <xf numFmtId="0" fontId="19" fillId="0" borderId="0" xfId="0" applyFont="1" applyAlignment="1" applyProtection="1">
      <alignment vertical="center"/>
    </xf>
    <xf numFmtId="0" fontId="17" fillId="0" borderId="4" xfId="0" applyFont="1" applyBorder="1" applyAlignment="1" applyProtection="1">
      <alignment horizontal="left"/>
    </xf>
    <xf numFmtId="0" fontId="2" fillId="0" borderId="0" xfId="0" applyFont="1" applyBorder="1" applyAlignment="1" applyProtection="1">
      <alignment horizontal="center" wrapText="1"/>
    </xf>
    <xf numFmtId="0" fontId="11" fillId="7" borderId="4" xfId="1" applyFont="1" applyFill="1" applyBorder="1" applyAlignment="1" applyProtection="1">
      <alignment horizontal="left" vertical="top" wrapText="1"/>
    </xf>
    <xf numFmtId="0" fontId="5" fillId="0" borderId="0" xfId="0" applyFont="1" applyAlignment="1" applyProtection="1">
      <alignment wrapText="1"/>
    </xf>
    <xf numFmtId="49" fontId="2" fillId="0" borderId="0" xfId="0" applyNumberFormat="1" applyFont="1" applyBorder="1" applyAlignment="1" applyProtection="1">
      <alignment horizontal="center" wrapText="1"/>
    </xf>
    <xf numFmtId="0" fontId="11" fillId="7" borderId="6" xfId="0" applyFont="1" applyFill="1" applyBorder="1" applyAlignment="1" applyProtection="1">
      <alignment horizontal="left" vertical="center" wrapText="1"/>
    </xf>
    <xf numFmtId="0" fontId="2" fillId="0" borderId="0" xfId="0" applyFont="1" applyAlignment="1" applyProtection="1">
      <alignment vertical="center"/>
    </xf>
    <xf numFmtId="0" fontId="6" fillId="0" borderId="0" xfId="0" applyFont="1" applyProtection="1"/>
    <xf numFmtId="0" fontId="24" fillId="0" borderId="0" xfId="0" applyFont="1" applyProtection="1"/>
    <xf numFmtId="49" fontId="2" fillId="0" borderId="4" xfId="0" applyNumberFormat="1" applyFont="1" applyBorder="1" applyAlignment="1" applyProtection="1">
      <alignment vertical="center" wrapText="1"/>
    </xf>
    <xf numFmtId="0" fontId="2" fillId="0" borderId="4" xfId="0" applyFont="1" applyBorder="1" applyAlignment="1" applyProtection="1">
      <alignment horizontal="left" vertical="center" wrapText="1" shrinkToFit="1"/>
    </xf>
    <xf numFmtId="0" fontId="2" fillId="0" borderId="4" xfId="0" applyFont="1" applyBorder="1" applyAlignment="1" applyProtection="1">
      <alignment horizontal="center" vertical="center"/>
    </xf>
    <xf numFmtId="49" fontId="2" fillId="0" borderId="4" xfId="0" applyNumberFormat="1" applyFont="1" applyBorder="1" applyAlignment="1" applyProtection="1">
      <alignment horizontal="left" vertical="center" wrapText="1"/>
    </xf>
    <xf numFmtId="0" fontId="2" fillId="0" borderId="4" xfId="0" applyFont="1" applyBorder="1" applyAlignment="1" applyProtection="1">
      <alignment horizontal="left" vertical="center"/>
    </xf>
    <xf numFmtId="0" fontId="6" fillId="0" borderId="0" xfId="0" applyFont="1" applyAlignment="1" applyProtection="1">
      <alignment vertical="top"/>
    </xf>
    <xf numFmtId="49" fontId="2" fillId="0" borderId="4" xfId="0" applyNumberFormat="1" applyFont="1" applyBorder="1" applyAlignment="1" applyProtection="1">
      <alignment horizontal="left" vertical="top" wrapText="1"/>
    </xf>
    <xf numFmtId="0" fontId="0" fillId="0" borderId="4" xfId="0" applyBorder="1" applyAlignment="1" applyProtection="1">
      <alignment horizontal="left" vertical="top" wrapText="1"/>
    </xf>
    <xf numFmtId="49" fontId="2" fillId="0" borderId="4" xfId="0" applyNumberFormat="1" applyFont="1" applyBorder="1" applyAlignment="1" applyProtection="1">
      <alignment horizontal="left" vertical="center" wrapText="1"/>
    </xf>
    <xf numFmtId="0" fontId="2" fillId="0" borderId="4" xfId="0" applyFont="1" applyBorder="1" applyAlignment="1" applyProtection="1">
      <alignment horizontal="center" vertical="center" wrapText="1" shrinkToFit="1"/>
    </xf>
    <xf numFmtId="0" fontId="4" fillId="9" borderId="10" xfId="0" applyFont="1" applyFill="1" applyBorder="1" applyAlignment="1" applyProtection="1">
      <alignment horizontal="left" vertical="center"/>
    </xf>
    <xf numFmtId="0" fontId="4" fillId="9" borderId="11" xfId="0" applyFont="1" applyFill="1" applyBorder="1" applyAlignment="1" applyProtection="1">
      <alignment horizontal="left" vertical="center"/>
    </xf>
    <xf numFmtId="0" fontId="22" fillId="0" borderId="0" xfId="0" applyFont="1" applyFill="1" applyBorder="1" applyProtection="1"/>
    <xf numFmtId="49" fontId="11" fillId="7" borderId="4" xfId="0" applyNumberFormat="1" applyFont="1" applyFill="1" applyBorder="1" applyAlignment="1" applyProtection="1">
      <alignment horizontal="left" vertical="center" wrapText="1"/>
    </xf>
    <xf numFmtId="0" fontId="13" fillId="7" borderId="4" xfId="0" applyFont="1" applyFill="1" applyBorder="1" applyAlignment="1" applyProtection="1">
      <alignment horizontal="center" vertical="center"/>
    </xf>
    <xf numFmtId="3" fontId="11" fillId="7" borderId="4" xfId="0" applyNumberFormat="1" applyFont="1" applyFill="1" applyBorder="1" applyAlignment="1" applyProtection="1">
      <alignment horizontal="center" vertical="center"/>
    </xf>
    <xf numFmtId="0" fontId="14" fillId="0" borderId="0" xfId="0" applyFont="1" applyProtection="1"/>
    <xf numFmtId="49" fontId="2" fillId="0" borderId="0" xfId="0" applyNumberFormat="1" applyFont="1" applyAlignment="1" applyProtection="1">
      <alignment wrapText="1"/>
    </xf>
    <xf numFmtId="0" fontId="13" fillId="7" borderId="4" xfId="0" applyFont="1" applyFill="1" applyBorder="1" applyAlignment="1" applyProtection="1">
      <alignment horizontal="left" vertical="center"/>
    </xf>
    <xf numFmtId="3" fontId="11" fillId="7" borderId="4" xfId="0" applyNumberFormat="1" applyFont="1" applyFill="1" applyBorder="1" applyAlignment="1" applyProtection="1">
      <alignment horizontal="center" vertical="center" wrapText="1" shrinkToFit="1"/>
    </xf>
    <xf numFmtId="4" fontId="14" fillId="0" borderId="0" xfId="0" applyNumberFormat="1" applyFont="1" applyProtection="1"/>
    <xf numFmtId="0" fontId="13" fillId="7" borderId="4" xfId="0" applyFont="1" applyFill="1" applyBorder="1" applyAlignment="1" applyProtection="1">
      <alignment horizontal="right" vertical="center"/>
    </xf>
    <xf numFmtId="4" fontId="2" fillId="0" borderId="0" xfId="0" applyNumberFormat="1" applyFont="1" applyAlignment="1" applyProtection="1">
      <alignment horizontal="center" vertical="center"/>
    </xf>
    <xf numFmtId="0" fontId="12" fillId="0" borderId="0" xfId="0" applyFont="1" applyProtection="1"/>
    <xf numFmtId="0" fontId="2" fillId="0" borderId="5" xfId="0" applyFont="1" applyBorder="1" applyAlignment="1" applyProtection="1">
      <alignment horizontal="right" vertical="center"/>
    </xf>
    <xf numFmtId="0" fontId="2" fillId="0" borderId="6" xfId="0" applyFont="1" applyBorder="1" applyAlignment="1" applyProtection="1">
      <alignment horizontal="right" vertical="center"/>
    </xf>
    <xf numFmtId="0" fontId="2" fillId="0" borderId="7" xfId="0" applyFont="1" applyBorder="1" applyAlignment="1" applyProtection="1">
      <alignment horizontal="right" vertical="center"/>
    </xf>
    <xf numFmtId="0" fontId="27" fillId="0" borderId="0" xfId="0" applyFont="1" applyAlignment="1" applyProtection="1"/>
    <xf numFmtId="0" fontId="3" fillId="0" borderId="0" xfId="0" applyFont="1" applyProtection="1"/>
    <xf numFmtId="0" fontId="29" fillId="0" borderId="0" xfId="0" applyFont="1" applyProtection="1"/>
    <xf numFmtId="0" fontId="0" fillId="2" borderId="0" xfId="0" applyFont="1" applyFill="1" applyAlignment="1" applyProtection="1">
      <alignment horizontal="left" wrapText="1"/>
    </xf>
    <xf numFmtId="0" fontId="2" fillId="2" borderId="0" xfId="0" applyFont="1" applyFill="1" applyProtection="1"/>
    <xf numFmtId="0" fontId="2" fillId="2" borderId="0" xfId="0" applyFont="1" applyFill="1" applyBorder="1" applyAlignment="1" applyProtection="1">
      <alignment horizontal="left" vertical="center" wrapText="1"/>
    </xf>
    <xf numFmtId="0" fontId="2" fillId="2" borderId="0" xfId="0" applyFont="1" applyFill="1" applyBorder="1" applyAlignment="1" applyProtection="1">
      <alignment horizontal="left" vertical="center" wrapText="1"/>
    </xf>
    <xf numFmtId="0" fontId="6" fillId="2" borderId="0" xfId="0" applyFont="1" applyFill="1" applyProtection="1"/>
    <xf numFmtId="0" fontId="2" fillId="2" borderId="0" xfId="0" applyFont="1" applyFill="1" applyBorder="1" applyAlignment="1" applyProtection="1">
      <alignment vertical="center" wrapText="1" shrinkToFit="1"/>
    </xf>
    <xf numFmtId="0" fontId="29" fillId="0" borderId="0" xfId="0" applyFont="1" applyFill="1" applyBorder="1" applyAlignment="1" applyProtection="1">
      <alignment vertical="center" wrapText="1" shrinkToFit="1"/>
    </xf>
    <xf numFmtId="0" fontId="2" fillId="0" borderId="0" xfId="0" applyFont="1" applyFill="1" applyBorder="1" applyAlignment="1" applyProtection="1">
      <alignment vertical="center" wrapText="1" shrinkToFit="1"/>
    </xf>
    <xf numFmtId="0" fontId="26" fillId="0" borderId="0" xfId="0" applyFont="1" applyProtection="1"/>
    <xf numFmtId="0" fontId="7" fillId="0" borderId="0" xfId="0" applyFont="1" applyProtection="1"/>
    <xf numFmtId="0" fontId="9" fillId="0" borderId="0" xfId="0" applyFont="1" applyAlignment="1" applyProtection="1">
      <alignment horizontal="left" vertical="center" wrapText="1"/>
    </xf>
    <xf numFmtId="0" fontId="10" fillId="0" borderId="0" xfId="0" applyFont="1" applyAlignment="1" applyProtection="1">
      <alignment horizontal="left" vertical="center" wrapText="1"/>
    </xf>
    <xf numFmtId="9" fontId="6" fillId="0" borderId="0" xfId="3" applyFont="1" applyAlignment="1" applyProtection="1">
      <alignment horizontal="right"/>
    </xf>
    <xf numFmtId="0" fontId="5" fillId="0" borderId="0" xfId="0" applyFont="1" applyBorder="1" applyAlignment="1" applyProtection="1">
      <alignment vertical="center" wrapText="1"/>
    </xf>
    <xf numFmtId="0" fontId="2" fillId="0" borderId="0" xfId="0" applyFont="1" applyAlignment="1" applyProtection="1">
      <alignment vertical="center" wrapText="1"/>
    </xf>
    <xf numFmtId="3" fontId="3" fillId="0" borderId="0" xfId="0" applyNumberFormat="1" applyFont="1" applyAlignment="1" applyProtection="1">
      <alignment horizontal="left" wrapText="1"/>
    </xf>
    <xf numFmtId="0" fontId="2" fillId="0" borderId="0" xfId="0" applyFont="1" applyAlignment="1" applyProtection="1">
      <alignment horizontal="left" vertical="center" wrapText="1"/>
    </xf>
    <xf numFmtId="0" fontId="5" fillId="0" borderId="0" xfId="0" applyFont="1" applyAlignment="1" applyProtection="1">
      <alignment horizontal="left" vertical="center" wrapText="1"/>
    </xf>
    <xf numFmtId="3" fontId="24" fillId="0" borderId="0" xfId="0" applyNumberFormat="1" applyFont="1" applyAlignment="1" applyProtection="1">
      <alignment horizontal="center"/>
    </xf>
    <xf numFmtId="0" fontId="31" fillId="0" borderId="0" xfId="0" applyFont="1" applyAlignment="1" applyProtection="1">
      <alignment horizontal="left" vertical="center" wrapText="1"/>
    </xf>
  </cellXfs>
  <cellStyles count="4">
    <cellStyle name="Normaali" xfId="0" builtinId="0"/>
    <cellStyle name="Normaali 2" xfId="2" xr:uid="{2E1E80FC-EBDF-444A-B3F4-E36627776F85}"/>
    <cellStyle name="Normaali_Taul1" xfId="1" xr:uid="{46536802-0FB1-4F64-B8DD-F057AA3C81D3}"/>
    <cellStyle name="Prosenttia" xfId="3" builtinId="5"/>
  </cellStyles>
  <dxfs count="0"/>
  <tableStyles count="0" defaultTableStyle="TableStyleMedium2" defaultPivotStyle="PivotStyleLight16"/>
  <colors>
    <mruColors>
      <color rgb="FF397B5F"/>
      <color rgb="FFFFFF99"/>
      <color rgb="FF33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154781</xdr:colOff>
      <xdr:row>0</xdr:row>
      <xdr:rowOff>23813</xdr:rowOff>
    </xdr:from>
    <xdr:to>
      <xdr:col>1</xdr:col>
      <xdr:colOff>1163478</xdr:colOff>
      <xdr:row>1</xdr:row>
      <xdr:rowOff>868680</xdr:rowOff>
    </xdr:to>
    <xdr:pic>
      <xdr:nvPicPr>
        <xdr:cNvPr id="2" name="Kuva 1">
          <a:extLst>
            <a:ext uri="{FF2B5EF4-FFF2-40B4-BE49-F238E27FC236}">
              <a16:creationId xmlns:a16="http://schemas.microsoft.com/office/drawing/2014/main" id="{910B596C-CE07-0D29-704B-B82F77E7C14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54781" y="23813"/>
          <a:ext cx="1376090" cy="1008153"/>
        </a:xfrm>
        <a:prstGeom prst="rect">
          <a:avLst/>
        </a:prstGeom>
        <a:noFill/>
        <a:ln>
          <a:noFill/>
        </a:ln>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91E58-D07D-4F9F-88FE-2F2AAF877311}">
  <dimension ref="B2:N219"/>
  <sheetViews>
    <sheetView showGridLines="0" tabSelected="1" zoomScale="80" zoomScaleNormal="80" workbookViewId="0">
      <selection activeCell="G15" sqref="G15"/>
    </sheetView>
  </sheetViews>
  <sheetFormatPr defaultRowHeight="12.75" x14ac:dyDescent="0.2"/>
  <cols>
    <col min="1" max="1" width="5.42578125" style="16" customWidth="1"/>
    <col min="2" max="2" width="37.7109375" style="16" customWidth="1"/>
    <col min="3" max="3" width="55.85546875" style="16" customWidth="1"/>
    <col min="4" max="4" width="27" style="24" customWidth="1"/>
    <col min="5" max="5" width="13.42578125" style="24" customWidth="1"/>
    <col min="6" max="6" width="26.140625" style="25" hidden="1" customWidth="1"/>
    <col min="7" max="7" width="26.140625" style="25" customWidth="1"/>
    <col min="8" max="8" width="25.42578125" style="25" customWidth="1"/>
    <col min="9" max="9" width="23.85546875" style="16" customWidth="1"/>
    <col min="10" max="10" width="40.140625" style="16" customWidth="1"/>
    <col min="11" max="12" width="16" style="16" customWidth="1"/>
    <col min="13" max="13" width="9.140625" style="16"/>
    <col min="14" max="14" width="9.140625" style="16" customWidth="1"/>
    <col min="15" max="16384" width="9.140625" style="16"/>
  </cols>
  <sheetData>
    <row r="2" spans="2:12" ht="99.75" customHeight="1" x14ac:dyDescent="0.45">
      <c r="B2" s="131" t="s">
        <v>247</v>
      </c>
    </row>
    <row r="3" spans="2:12" ht="33" customHeight="1" x14ac:dyDescent="0.4">
      <c r="B3" s="10" t="s">
        <v>246</v>
      </c>
    </row>
    <row r="4" spans="2:12" ht="24.75" customHeight="1" x14ac:dyDescent="0.2">
      <c r="B4" s="132"/>
      <c r="J4" s="133"/>
    </row>
    <row r="5" spans="2:12" ht="33.75" customHeight="1" x14ac:dyDescent="0.25">
      <c r="B5" s="134" t="s">
        <v>209</v>
      </c>
      <c r="C5" s="134"/>
      <c r="D5" s="134"/>
      <c r="E5" s="134"/>
      <c r="F5" s="134"/>
      <c r="G5" s="134"/>
      <c r="H5" s="134"/>
      <c r="I5" s="135"/>
      <c r="J5" s="133"/>
    </row>
    <row r="6" spans="2:12" ht="63.75" customHeight="1" x14ac:dyDescent="0.3">
      <c r="B6" s="136" t="s">
        <v>169</v>
      </c>
      <c r="C6" s="136"/>
      <c r="D6" s="136"/>
      <c r="E6" s="136"/>
      <c r="F6" s="136"/>
      <c r="G6" s="137"/>
      <c r="H6" s="138"/>
      <c r="I6" s="139"/>
      <c r="J6" s="140"/>
      <c r="K6" s="141"/>
      <c r="L6" s="141"/>
    </row>
    <row r="7" spans="2:12" ht="17.25" customHeight="1" x14ac:dyDescent="0.2">
      <c r="B7" s="136" t="s">
        <v>113</v>
      </c>
      <c r="C7" s="136"/>
      <c r="D7" s="136"/>
      <c r="E7" s="136"/>
      <c r="F7" s="136"/>
      <c r="G7" s="136"/>
      <c r="H7" s="136"/>
      <c r="I7" s="139"/>
      <c r="J7" s="140"/>
      <c r="K7" s="141"/>
      <c r="L7" s="141"/>
    </row>
    <row r="8" spans="2:12" ht="17.25" customHeight="1" x14ac:dyDescent="0.2">
      <c r="B8" s="136" t="s">
        <v>114</v>
      </c>
      <c r="C8" s="136"/>
      <c r="D8" s="136"/>
      <c r="E8" s="136"/>
      <c r="F8" s="136"/>
      <c r="G8" s="137"/>
      <c r="H8" s="137"/>
      <c r="I8" s="139"/>
      <c r="J8" s="141"/>
      <c r="K8" s="141"/>
      <c r="L8" s="141"/>
    </row>
    <row r="9" spans="2:12" ht="32.25" customHeight="1" x14ac:dyDescent="0.2">
      <c r="B9" s="142" t="s">
        <v>33</v>
      </c>
      <c r="I9" s="143"/>
    </row>
    <row r="10" spans="2:12" ht="12.75" customHeight="1" x14ac:dyDescent="0.2">
      <c r="B10" s="11"/>
      <c r="C10" s="12"/>
      <c r="D10" s="12"/>
      <c r="E10" s="144"/>
      <c r="I10" s="145"/>
    </row>
    <row r="11" spans="2:12" ht="27" customHeight="1" thickBot="1" x14ac:dyDescent="0.35">
      <c r="B11" s="13"/>
      <c r="C11" s="13"/>
      <c r="D11" s="13"/>
      <c r="E11" s="144"/>
      <c r="F11" s="146"/>
      <c r="G11" s="9">
        <f>G15/F15</f>
        <v>0.12571428571428572</v>
      </c>
      <c r="H11" s="152"/>
      <c r="I11" s="153"/>
      <c r="J11" s="102"/>
      <c r="K11" s="102"/>
    </row>
    <row r="12" spans="2:12" ht="52.5" customHeight="1" x14ac:dyDescent="0.2">
      <c r="B12" s="147"/>
      <c r="C12" s="147"/>
      <c r="D12" s="147"/>
      <c r="E12" s="148"/>
      <c r="F12" s="149" t="s">
        <v>44</v>
      </c>
      <c r="G12" s="149" t="s">
        <v>44</v>
      </c>
      <c r="H12" s="132" t="s">
        <v>43</v>
      </c>
      <c r="I12" s="143"/>
    </row>
    <row r="13" spans="2:12" ht="7.5" customHeight="1" x14ac:dyDescent="0.2">
      <c r="I13" s="143"/>
    </row>
    <row r="14" spans="2:12" s="150" customFormat="1" ht="48.75" customHeight="1" x14ac:dyDescent="0.25">
      <c r="B14" s="47" t="s">
        <v>0</v>
      </c>
      <c r="C14" s="47"/>
      <c r="D14" s="47"/>
      <c r="E14" s="47"/>
      <c r="F14" s="38" t="s">
        <v>1</v>
      </c>
      <c r="G14" s="38" t="s">
        <v>138</v>
      </c>
      <c r="H14" s="39" t="s">
        <v>2</v>
      </c>
      <c r="I14" s="39" t="s">
        <v>3</v>
      </c>
      <c r="J14" s="151"/>
    </row>
    <row r="15" spans="2:12" ht="26.25" customHeight="1" x14ac:dyDescent="0.25">
      <c r="B15" s="128" t="s">
        <v>4</v>
      </c>
      <c r="C15" s="129"/>
      <c r="D15" s="129"/>
      <c r="E15" s="130"/>
      <c r="F15" s="8">
        <v>4375</v>
      </c>
      <c r="G15" s="8">
        <v>550</v>
      </c>
      <c r="H15" s="6"/>
      <c r="I15" s="1">
        <f>G15*H15</f>
        <v>0</v>
      </c>
      <c r="J15" s="127"/>
    </row>
    <row r="16" spans="2:12" ht="26.25" customHeight="1" x14ac:dyDescent="0.25">
      <c r="B16" s="128" t="s">
        <v>137</v>
      </c>
      <c r="C16" s="129"/>
      <c r="D16" s="129"/>
      <c r="E16" s="130"/>
      <c r="F16" s="8">
        <v>17763</v>
      </c>
      <c r="G16" s="8">
        <f>F16*$G$11</f>
        <v>2233.0628571428574</v>
      </c>
      <c r="H16" s="6"/>
      <c r="I16" s="1">
        <f>G16*H16</f>
        <v>0</v>
      </c>
      <c r="J16" s="127"/>
    </row>
    <row r="17" spans="2:14" ht="26.25" customHeight="1" x14ac:dyDescent="0.2">
      <c r="B17" s="14" t="s">
        <v>5</v>
      </c>
      <c r="C17" s="15"/>
      <c r="D17" s="15"/>
      <c r="E17" s="15"/>
      <c r="F17" s="15"/>
      <c r="G17" s="15"/>
      <c r="H17" s="15"/>
      <c r="I17" s="2">
        <f>SUM(I15:I16)</f>
        <v>0</v>
      </c>
    </row>
    <row r="18" spans="2:14" x14ac:dyDescent="0.2">
      <c r="B18" s="99"/>
      <c r="C18" s="99"/>
      <c r="D18" s="99"/>
      <c r="E18" s="99"/>
      <c r="F18" s="99"/>
      <c r="G18" s="99"/>
      <c r="H18" s="99"/>
      <c r="I18" s="99"/>
    </row>
    <row r="19" spans="2:14" ht="48.75" customHeight="1" x14ac:dyDescent="0.2">
      <c r="B19" s="47" t="s">
        <v>29</v>
      </c>
      <c r="C19" s="47"/>
      <c r="D19" s="47"/>
      <c r="E19" s="47"/>
      <c r="F19" s="47"/>
      <c r="G19" s="47"/>
      <c r="H19" s="47"/>
      <c r="I19" s="47"/>
    </row>
    <row r="20" spans="2:14" x14ac:dyDescent="0.2">
      <c r="B20" s="99"/>
      <c r="C20" s="99"/>
      <c r="D20" s="99"/>
      <c r="E20" s="99"/>
      <c r="F20" s="99"/>
      <c r="G20" s="99"/>
      <c r="H20" s="99"/>
      <c r="I20" s="99"/>
    </row>
    <row r="21" spans="2:14" ht="57" customHeight="1" x14ac:dyDescent="0.2">
      <c r="B21" s="47" t="s">
        <v>115</v>
      </c>
      <c r="C21" s="47"/>
      <c r="D21" s="47"/>
      <c r="E21" s="125"/>
      <c r="F21" s="123" t="s">
        <v>6</v>
      </c>
      <c r="G21" s="123" t="s">
        <v>6</v>
      </c>
      <c r="H21" s="39" t="s">
        <v>2</v>
      </c>
      <c r="I21" s="39" t="s">
        <v>3</v>
      </c>
      <c r="K21" s="126"/>
    </row>
    <row r="22" spans="2:14" ht="26.25" customHeight="1" x14ac:dyDescent="0.2">
      <c r="B22" s="110" t="s">
        <v>7</v>
      </c>
      <c r="C22" s="105" t="s">
        <v>42</v>
      </c>
      <c r="D22" s="105"/>
      <c r="E22" s="106" t="s">
        <v>8</v>
      </c>
      <c r="F22" s="8">
        <f>4715</f>
        <v>4715</v>
      </c>
      <c r="G22" s="8">
        <f>F22*$G$11</f>
        <v>592.74285714285713</v>
      </c>
      <c r="H22" s="6"/>
      <c r="I22" s="1">
        <f t="shared" ref="I22:I25" si="0">G22*H22</f>
        <v>0</v>
      </c>
      <c r="J22" s="120"/>
      <c r="K22" s="124"/>
      <c r="L22" s="120"/>
      <c r="M22" s="120"/>
      <c r="N22" s="120"/>
    </row>
    <row r="23" spans="2:14" ht="26.25" customHeight="1" x14ac:dyDescent="0.2">
      <c r="B23" s="111"/>
      <c r="C23" s="108" t="s">
        <v>9</v>
      </c>
      <c r="D23" s="108"/>
      <c r="E23" s="106" t="s">
        <v>8</v>
      </c>
      <c r="F23" s="8">
        <f>1070</f>
        <v>1070</v>
      </c>
      <c r="G23" s="8">
        <f t="shared" ref="G23:G25" si="1">F23*$G$11</f>
        <v>134.51428571428573</v>
      </c>
      <c r="H23" s="6"/>
      <c r="I23" s="1">
        <f>G23*H23</f>
        <v>0</v>
      </c>
      <c r="J23" s="101"/>
    </row>
    <row r="24" spans="2:14" ht="26.25" customHeight="1" x14ac:dyDescent="0.2">
      <c r="B24" s="110" t="s">
        <v>10</v>
      </c>
      <c r="C24" s="105" t="s">
        <v>27</v>
      </c>
      <c r="D24" s="105"/>
      <c r="E24" s="106" t="s">
        <v>8</v>
      </c>
      <c r="F24" s="8">
        <f>4830</f>
        <v>4830</v>
      </c>
      <c r="G24" s="8">
        <f t="shared" si="1"/>
        <v>607.20000000000005</v>
      </c>
      <c r="H24" s="6"/>
      <c r="I24" s="1">
        <f t="shared" si="0"/>
        <v>0</v>
      </c>
    </row>
    <row r="25" spans="2:14" ht="26.25" customHeight="1" x14ac:dyDescent="0.2">
      <c r="B25" s="110"/>
      <c r="C25" s="112" t="s">
        <v>9</v>
      </c>
      <c r="D25" s="112"/>
      <c r="E25" s="106" t="s">
        <v>8</v>
      </c>
      <c r="F25" s="8">
        <v>2100</v>
      </c>
      <c r="G25" s="8">
        <f t="shared" si="1"/>
        <v>264</v>
      </c>
      <c r="H25" s="6"/>
      <c r="I25" s="1">
        <f t="shared" si="0"/>
        <v>0</v>
      </c>
      <c r="J25" s="120"/>
      <c r="K25" s="120"/>
      <c r="L25" s="120"/>
      <c r="M25" s="120"/>
      <c r="N25" s="120"/>
    </row>
    <row r="26" spans="2:14" ht="26.25" customHeight="1" x14ac:dyDescent="0.2">
      <c r="B26" s="14" t="s">
        <v>5</v>
      </c>
      <c r="C26" s="15"/>
      <c r="D26" s="15"/>
      <c r="E26" s="15"/>
      <c r="F26" s="15"/>
      <c r="G26" s="15"/>
      <c r="H26" s="15"/>
      <c r="I26" s="2">
        <f>SUM(I22:I25)</f>
        <v>0</v>
      </c>
    </row>
    <row r="27" spans="2:14" x14ac:dyDescent="0.2">
      <c r="B27" s="121"/>
      <c r="I27" s="79"/>
    </row>
    <row r="28" spans="2:14" ht="58.5" customHeight="1" x14ac:dyDescent="0.2">
      <c r="B28" s="47" t="s">
        <v>170</v>
      </c>
      <c r="C28" s="47"/>
      <c r="D28" s="47"/>
      <c r="E28" s="122"/>
      <c r="F28" s="123" t="s">
        <v>6</v>
      </c>
      <c r="G28" s="123" t="s">
        <v>6</v>
      </c>
      <c r="H28" s="39" t="s">
        <v>2</v>
      </c>
      <c r="I28" s="39" t="s">
        <v>3</v>
      </c>
    </row>
    <row r="29" spans="2:14" ht="26.25" customHeight="1" x14ac:dyDescent="0.2">
      <c r="B29" s="107" t="s">
        <v>32</v>
      </c>
      <c r="C29" s="108" t="s">
        <v>119</v>
      </c>
      <c r="D29" s="108"/>
      <c r="E29" s="106" t="s">
        <v>8</v>
      </c>
      <c r="F29" s="8">
        <v>1825</v>
      </c>
      <c r="G29" s="8">
        <f t="shared" ref="G29:G32" si="2">F29*$G$11</f>
        <v>229.42857142857144</v>
      </c>
      <c r="H29" s="6"/>
      <c r="I29" s="1">
        <f t="shared" ref="I29:I32" si="3">G29*H29</f>
        <v>0</v>
      </c>
      <c r="J29" s="120"/>
    </row>
    <row r="30" spans="2:14" ht="26.25" customHeight="1" x14ac:dyDescent="0.2">
      <c r="B30" s="107" t="s">
        <v>32</v>
      </c>
      <c r="C30" s="108" t="s">
        <v>9</v>
      </c>
      <c r="D30" s="108"/>
      <c r="E30" s="106" t="s">
        <v>8</v>
      </c>
      <c r="F30" s="8">
        <v>460</v>
      </c>
      <c r="G30" s="8">
        <f t="shared" si="2"/>
        <v>57.828571428571429</v>
      </c>
      <c r="H30" s="6"/>
      <c r="I30" s="1">
        <f t="shared" si="3"/>
        <v>0</v>
      </c>
      <c r="J30" s="120"/>
    </row>
    <row r="31" spans="2:14" ht="26.25" customHeight="1" x14ac:dyDescent="0.2">
      <c r="B31" s="107" t="s">
        <v>11</v>
      </c>
      <c r="C31" s="108" t="s">
        <v>119</v>
      </c>
      <c r="D31" s="108"/>
      <c r="E31" s="106" t="s">
        <v>8</v>
      </c>
      <c r="F31" s="8">
        <v>4010</v>
      </c>
      <c r="G31" s="8">
        <f t="shared" si="2"/>
        <v>504.11428571428576</v>
      </c>
      <c r="H31" s="6"/>
      <c r="I31" s="1">
        <f t="shared" si="3"/>
        <v>0</v>
      </c>
      <c r="J31" s="101"/>
    </row>
    <row r="32" spans="2:14" ht="26.25" customHeight="1" x14ac:dyDescent="0.2">
      <c r="B32" s="107" t="s">
        <v>11</v>
      </c>
      <c r="C32" s="108" t="s">
        <v>9</v>
      </c>
      <c r="D32" s="108"/>
      <c r="E32" s="106" t="s">
        <v>8</v>
      </c>
      <c r="F32" s="8">
        <v>110</v>
      </c>
      <c r="G32" s="8">
        <f t="shared" si="2"/>
        <v>13.828571428571429</v>
      </c>
      <c r="H32" s="6"/>
      <c r="I32" s="1">
        <f t="shared" si="3"/>
        <v>0</v>
      </c>
      <c r="J32" s="101"/>
    </row>
    <row r="33" spans="2:11" ht="25.5" customHeight="1" x14ac:dyDescent="0.2">
      <c r="B33" s="14" t="s">
        <v>5</v>
      </c>
      <c r="C33" s="15"/>
      <c r="D33" s="15"/>
      <c r="E33" s="15"/>
      <c r="F33" s="15"/>
      <c r="G33" s="15"/>
      <c r="H33" s="15"/>
      <c r="I33" s="2">
        <f>SUM(I29:I32)</f>
        <v>0</v>
      </c>
    </row>
    <row r="34" spans="2:11" ht="25.5" customHeight="1" thickBot="1" x14ac:dyDescent="0.25">
      <c r="B34" s="32"/>
      <c r="C34" s="32"/>
      <c r="D34" s="32"/>
      <c r="E34" s="32"/>
      <c r="F34" s="32"/>
      <c r="G34" s="32"/>
      <c r="H34" s="32"/>
      <c r="I34" s="33"/>
    </row>
    <row r="35" spans="2:11" ht="25.5" customHeight="1" thickBot="1" x14ac:dyDescent="0.25">
      <c r="B35" s="114" t="s">
        <v>12</v>
      </c>
      <c r="C35" s="115"/>
      <c r="D35" s="115"/>
      <c r="E35" s="115"/>
      <c r="F35" s="115"/>
      <c r="G35" s="115"/>
      <c r="H35" s="115"/>
      <c r="I35" s="3">
        <f>I17+I26+I33</f>
        <v>0</v>
      </c>
    </row>
    <row r="36" spans="2:11" ht="18" customHeight="1" x14ac:dyDescent="0.25">
      <c r="B36" s="116"/>
      <c r="C36" s="32"/>
      <c r="D36" s="32"/>
      <c r="E36" s="32"/>
      <c r="F36" s="32"/>
      <c r="G36" s="32"/>
      <c r="H36" s="32"/>
      <c r="I36" s="33"/>
    </row>
    <row r="37" spans="2:11" ht="48.75" customHeight="1" x14ac:dyDescent="0.2">
      <c r="B37" s="34" t="s">
        <v>30</v>
      </c>
      <c r="C37" s="100"/>
      <c r="D37" s="100"/>
      <c r="E37" s="100"/>
      <c r="F37" s="100"/>
      <c r="G37" s="100"/>
      <c r="H37" s="100"/>
      <c r="I37" s="35"/>
    </row>
    <row r="38" spans="2:11" x14ac:dyDescent="0.2">
      <c r="B38" s="99"/>
      <c r="C38" s="99"/>
      <c r="D38" s="99"/>
      <c r="E38" s="99"/>
      <c r="F38" s="99"/>
      <c r="G38" s="99"/>
      <c r="H38" s="99"/>
      <c r="I38" s="99"/>
    </row>
    <row r="39" spans="2:11" ht="69" customHeight="1" x14ac:dyDescent="0.2">
      <c r="B39" s="117" t="s">
        <v>31</v>
      </c>
      <c r="C39" s="117"/>
      <c r="D39" s="117"/>
      <c r="E39" s="118"/>
      <c r="F39" s="119" t="s">
        <v>13</v>
      </c>
      <c r="G39" s="119" t="s">
        <v>13</v>
      </c>
      <c r="H39" s="39" t="s">
        <v>2</v>
      </c>
      <c r="I39" s="70" t="s">
        <v>14</v>
      </c>
    </row>
    <row r="40" spans="2:11" ht="25.5" customHeight="1" x14ac:dyDescent="0.3">
      <c r="B40" s="110" t="s">
        <v>15</v>
      </c>
      <c r="C40" s="105" t="s">
        <v>166</v>
      </c>
      <c r="D40" s="105"/>
      <c r="E40" s="106" t="s">
        <v>40</v>
      </c>
      <c r="F40" s="8">
        <v>285</v>
      </c>
      <c r="G40" s="8">
        <f t="shared" ref="G40:G58" si="4">F40*$G$11</f>
        <v>35.828571428571429</v>
      </c>
      <c r="H40" s="6"/>
      <c r="I40" s="1">
        <f t="shared" ref="I40:I58" si="5">G40*H40</f>
        <v>0</v>
      </c>
      <c r="J40" s="101"/>
      <c r="K40" s="102"/>
    </row>
    <row r="41" spans="2:11" ht="25.5" customHeight="1" x14ac:dyDescent="0.3">
      <c r="B41" s="110"/>
      <c r="C41" s="105" t="s">
        <v>166</v>
      </c>
      <c r="D41" s="105"/>
      <c r="E41" s="106" t="s">
        <v>36</v>
      </c>
      <c r="F41" s="8">
        <v>666</v>
      </c>
      <c r="G41" s="8">
        <f t="shared" si="4"/>
        <v>83.72571428571429</v>
      </c>
      <c r="H41" s="6"/>
      <c r="I41" s="1">
        <f t="shared" si="5"/>
        <v>0</v>
      </c>
      <c r="J41" s="101"/>
      <c r="K41" s="102"/>
    </row>
    <row r="42" spans="2:11" ht="25.5" customHeight="1" x14ac:dyDescent="0.3">
      <c r="B42" s="110"/>
      <c r="C42" s="105" t="s">
        <v>166</v>
      </c>
      <c r="D42" s="105"/>
      <c r="E42" s="106" t="s">
        <v>37</v>
      </c>
      <c r="F42" s="8">
        <v>1684</v>
      </c>
      <c r="G42" s="8">
        <f t="shared" si="4"/>
        <v>211.70285714285717</v>
      </c>
      <c r="H42" s="6"/>
      <c r="I42" s="1">
        <f t="shared" si="5"/>
        <v>0</v>
      </c>
      <c r="J42" s="101"/>
      <c r="K42" s="102"/>
    </row>
    <row r="43" spans="2:11" ht="25.5" customHeight="1" x14ac:dyDescent="0.3">
      <c r="B43" s="110"/>
      <c r="C43" s="105" t="s">
        <v>166</v>
      </c>
      <c r="D43" s="105"/>
      <c r="E43" s="106" t="s">
        <v>38</v>
      </c>
      <c r="F43" s="8">
        <v>1230</v>
      </c>
      <c r="G43" s="8">
        <f t="shared" si="4"/>
        <v>154.62857142857143</v>
      </c>
      <c r="H43" s="6"/>
      <c r="I43" s="1">
        <f t="shared" si="5"/>
        <v>0</v>
      </c>
      <c r="J43" s="101"/>
      <c r="K43" s="102"/>
    </row>
    <row r="44" spans="2:11" ht="25.5" customHeight="1" x14ac:dyDescent="0.3">
      <c r="B44" s="110"/>
      <c r="C44" s="105" t="s">
        <v>166</v>
      </c>
      <c r="D44" s="105"/>
      <c r="E44" s="106" t="s">
        <v>39</v>
      </c>
      <c r="F44" s="8">
        <v>70</v>
      </c>
      <c r="G44" s="8">
        <f t="shared" si="4"/>
        <v>8.8000000000000007</v>
      </c>
      <c r="H44" s="6"/>
      <c r="I44" s="1">
        <f t="shared" si="5"/>
        <v>0</v>
      </c>
      <c r="J44" s="101"/>
      <c r="K44" s="102"/>
    </row>
    <row r="45" spans="2:11" ht="25.5" customHeight="1" x14ac:dyDescent="0.3">
      <c r="B45" s="110"/>
      <c r="C45" s="105" t="s">
        <v>9</v>
      </c>
      <c r="D45" s="105"/>
      <c r="E45" s="106" t="s">
        <v>40</v>
      </c>
      <c r="F45" s="8">
        <v>650</v>
      </c>
      <c r="G45" s="8">
        <f t="shared" si="4"/>
        <v>81.714285714285722</v>
      </c>
      <c r="H45" s="6"/>
      <c r="I45" s="1">
        <f t="shared" si="5"/>
        <v>0</v>
      </c>
      <c r="J45" s="101"/>
      <c r="K45" s="102"/>
    </row>
    <row r="46" spans="2:11" ht="25.5" customHeight="1" x14ac:dyDescent="0.3">
      <c r="B46" s="110"/>
      <c r="C46" s="105" t="s">
        <v>135</v>
      </c>
      <c r="D46" s="105"/>
      <c r="E46" s="106" t="s">
        <v>39</v>
      </c>
      <c r="F46" s="8">
        <v>942</v>
      </c>
      <c r="G46" s="8">
        <f t="shared" si="4"/>
        <v>118.42285714285715</v>
      </c>
      <c r="H46" s="6"/>
      <c r="I46" s="1">
        <f t="shared" si="5"/>
        <v>0</v>
      </c>
      <c r="J46" s="101"/>
      <c r="K46" s="102"/>
    </row>
    <row r="47" spans="2:11" ht="25.5" customHeight="1" x14ac:dyDescent="0.3">
      <c r="B47" s="110"/>
      <c r="C47" s="105" t="s">
        <v>136</v>
      </c>
      <c r="D47" s="105"/>
      <c r="E47" s="106" t="s">
        <v>40</v>
      </c>
      <c r="F47" s="8">
        <v>1300</v>
      </c>
      <c r="G47" s="8">
        <f t="shared" si="4"/>
        <v>163.42857142857144</v>
      </c>
      <c r="H47" s="6"/>
      <c r="I47" s="1">
        <f t="shared" si="5"/>
        <v>0</v>
      </c>
      <c r="J47" s="101"/>
      <c r="K47" s="102"/>
    </row>
    <row r="48" spans="2:11" ht="25.5" customHeight="1" x14ac:dyDescent="0.2">
      <c r="B48" s="111"/>
      <c r="C48" s="112" t="s">
        <v>35</v>
      </c>
      <c r="D48" s="112"/>
      <c r="E48" s="113" t="s">
        <v>34</v>
      </c>
      <c r="F48" s="8">
        <v>135</v>
      </c>
      <c r="G48" s="8">
        <f t="shared" si="4"/>
        <v>16.971428571428572</v>
      </c>
      <c r="H48" s="6"/>
      <c r="I48" s="1">
        <f t="shared" si="5"/>
        <v>0</v>
      </c>
      <c r="J48" s="101"/>
      <c r="K48" s="109"/>
    </row>
    <row r="49" spans="2:11" ht="25.5" customHeight="1" x14ac:dyDescent="0.3">
      <c r="B49" s="104" t="s">
        <v>41</v>
      </c>
      <c r="C49" s="105" t="s">
        <v>167</v>
      </c>
      <c r="D49" s="105"/>
      <c r="E49" s="106" t="s">
        <v>40</v>
      </c>
      <c r="F49" s="8">
        <v>120</v>
      </c>
      <c r="G49" s="8">
        <f t="shared" si="4"/>
        <v>15.085714285714287</v>
      </c>
      <c r="H49" s="6"/>
      <c r="I49" s="1">
        <f t="shared" si="5"/>
        <v>0</v>
      </c>
      <c r="J49" s="101"/>
      <c r="K49" s="102"/>
    </row>
    <row r="50" spans="2:11" ht="25.5" customHeight="1" x14ac:dyDescent="0.3">
      <c r="B50" s="104"/>
      <c r="C50" s="105" t="s">
        <v>167</v>
      </c>
      <c r="D50" s="105"/>
      <c r="E50" s="106" t="s">
        <v>36</v>
      </c>
      <c r="F50" s="8">
        <v>60</v>
      </c>
      <c r="G50" s="8">
        <f t="shared" si="4"/>
        <v>7.5428571428571436</v>
      </c>
      <c r="H50" s="6"/>
      <c r="I50" s="1">
        <f t="shared" si="5"/>
        <v>0</v>
      </c>
      <c r="J50" s="101"/>
      <c r="K50" s="102"/>
    </row>
    <row r="51" spans="2:11" ht="25.5" customHeight="1" x14ac:dyDescent="0.3">
      <c r="B51" s="104"/>
      <c r="C51" s="105" t="s">
        <v>167</v>
      </c>
      <c r="D51" s="105"/>
      <c r="E51" s="106" t="s">
        <v>37</v>
      </c>
      <c r="F51" s="8">
        <v>402</v>
      </c>
      <c r="G51" s="8">
        <f t="shared" si="4"/>
        <v>50.537142857142861</v>
      </c>
      <c r="H51" s="6"/>
      <c r="I51" s="1">
        <f t="shared" si="5"/>
        <v>0</v>
      </c>
      <c r="J51" s="101"/>
      <c r="K51" s="102"/>
    </row>
    <row r="52" spans="2:11" ht="25.5" customHeight="1" x14ac:dyDescent="0.3">
      <c r="B52" s="104"/>
      <c r="C52" s="105" t="s">
        <v>167</v>
      </c>
      <c r="D52" s="105"/>
      <c r="E52" s="106" t="s">
        <v>38</v>
      </c>
      <c r="F52" s="8">
        <v>916</v>
      </c>
      <c r="G52" s="8">
        <f t="shared" si="4"/>
        <v>115.15428571428572</v>
      </c>
      <c r="H52" s="6"/>
      <c r="I52" s="1">
        <f t="shared" si="5"/>
        <v>0</v>
      </c>
      <c r="J52" s="101"/>
      <c r="K52" s="102"/>
    </row>
    <row r="53" spans="2:11" ht="25.5" customHeight="1" x14ac:dyDescent="0.3">
      <c r="B53" s="104"/>
      <c r="C53" s="105" t="s">
        <v>167</v>
      </c>
      <c r="D53" s="105"/>
      <c r="E53" s="106" t="s">
        <v>39</v>
      </c>
      <c r="F53" s="8">
        <v>82</v>
      </c>
      <c r="G53" s="8">
        <f t="shared" si="4"/>
        <v>10.30857142857143</v>
      </c>
      <c r="H53" s="6"/>
      <c r="I53" s="1">
        <f t="shared" si="5"/>
        <v>0</v>
      </c>
      <c r="J53" s="101"/>
      <c r="K53" s="102"/>
    </row>
    <row r="54" spans="2:11" ht="25.5" customHeight="1" x14ac:dyDescent="0.3">
      <c r="B54" s="104"/>
      <c r="C54" s="105" t="s">
        <v>9</v>
      </c>
      <c r="D54" s="105"/>
      <c r="E54" s="106" t="s">
        <v>40</v>
      </c>
      <c r="F54" s="8">
        <v>400</v>
      </c>
      <c r="G54" s="8">
        <f t="shared" si="4"/>
        <v>50.285714285714292</v>
      </c>
      <c r="H54" s="6"/>
      <c r="I54" s="1">
        <f t="shared" si="5"/>
        <v>0</v>
      </c>
      <c r="J54" s="101"/>
      <c r="K54" s="102"/>
    </row>
    <row r="55" spans="2:11" ht="25.5" customHeight="1" x14ac:dyDescent="0.3">
      <c r="B55" s="104"/>
      <c r="C55" s="105" t="s">
        <v>135</v>
      </c>
      <c r="D55" s="105"/>
      <c r="E55" s="106" t="s">
        <v>39</v>
      </c>
      <c r="F55" s="8">
        <v>564</v>
      </c>
      <c r="G55" s="8">
        <f t="shared" si="4"/>
        <v>70.902857142857144</v>
      </c>
      <c r="H55" s="6"/>
      <c r="I55" s="1">
        <f t="shared" si="5"/>
        <v>0</v>
      </c>
      <c r="J55" s="101"/>
      <c r="K55" s="102"/>
    </row>
    <row r="56" spans="2:11" ht="25.5" customHeight="1" x14ac:dyDescent="0.3">
      <c r="B56" s="104"/>
      <c r="C56" s="105" t="s">
        <v>136</v>
      </c>
      <c r="D56" s="105"/>
      <c r="E56" s="106" t="s">
        <v>40</v>
      </c>
      <c r="F56" s="8">
        <v>360</v>
      </c>
      <c r="G56" s="8">
        <f t="shared" si="4"/>
        <v>45.25714285714286</v>
      </c>
      <c r="H56" s="6"/>
      <c r="I56" s="1">
        <f t="shared" si="5"/>
        <v>0</v>
      </c>
      <c r="J56" s="101"/>
      <c r="K56" s="102"/>
    </row>
    <row r="57" spans="2:11" ht="25.5" customHeight="1" x14ac:dyDescent="0.3">
      <c r="B57" s="107" t="s">
        <v>32</v>
      </c>
      <c r="C57" s="108" t="s">
        <v>28</v>
      </c>
      <c r="D57" s="108"/>
      <c r="E57" s="106" t="s">
        <v>40</v>
      </c>
      <c r="F57" s="8">
        <v>1</v>
      </c>
      <c r="G57" s="8">
        <v>1</v>
      </c>
      <c r="H57" s="6"/>
      <c r="I57" s="1">
        <f t="shared" si="5"/>
        <v>0</v>
      </c>
      <c r="J57" s="101"/>
      <c r="K57" s="103"/>
    </row>
    <row r="58" spans="2:11" ht="25.5" customHeight="1" x14ac:dyDescent="0.3">
      <c r="B58" s="107" t="s">
        <v>11</v>
      </c>
      <c r="C58" s="108" t="s">
        <v>168</v>
      </c>
      <c r="D58" s="108"/>
      <c r="E58" s="106" t="s">
        <v>40</v>
      </c>
      <c r="F58" s="8">
        <v>140</v>
      </c>
      <c r="G58" s="8">
        <f t="shared" si="4"/>
        <v>17.600000000000001</v>
      </c>
      <c r="H58" s="6"/>
      <c r="I58" s="1">
        <f t="shared" si="5"/>
        <v>0</v>
      </c>
      <c r="J58" s="101"/>
      <c r="K58" s="102"/>
    </row>
    <row r="59" spans="2:11" ht="25.5" customHeight="1" x14ac:dyDescent="0.2">
      <c r="B59" s="14" t="s">
        <v>5</v>
      </c>
      <c r="C59" s="15"/>
      <c r="D59" s="15"/>
      <c r="E59" s="15"/>
      <c r="F59" s="15"/>
      <c r="G59" s="15"/>
      <c r="H59" s="15"/>
      <c r="I59" s="2">
        <f>SUM(I40:I58)</f>
        <v>0</v>
      </c>
    </row>
    <row r="60" spans="2:11" x14ac:dyDescent="0.2">
      <c r="B60" s="99"/>
      <c r="C60" s="99"/>
      <c r="D60" s="99"/>
      <c r="E60" s="99"/>
      <c r="F60" s="99"/>
      <c r="G60" s="99"/>
      <c r="H60" s="99"/>
      <c r="I60" s="99"/>
    </row>
    <row r="61" spans="2:11" ht="39" customHeight="1" x14ac:dyDescent="0.2">
      <c r="B61" s="34" t="s">
        <v>45</v>
      </c>
      <c r="C61" s="100"/>
      <c r="D61" s="100"/>
      <c r="E61" s="35"/>
      <c r="F61" s="38" t="s">
        <v>17</v>
      </c>
      <c r="G61" s="38" t="s">
        <v>17</v>
      </c>
      <c r="H61" s="39" t="s">
        <v>2</v>
      </c>
      <c r="I61" s="39" t="s">
        <v>14</v>
      </c>
    </row>
    <row r="62" spans="2:11" ht="25.5" customHeight="1" x14ac:dyDescent="0.2">
      <c r="B62" s="26" t="s">
        <v>47</v>
      </c>
      <c r="C62" s="40"/>
      <c r="D62" s="40"/>
      <c r="E62" s="27"/>
      <c r="F62" s="8">
        <v>420</v>
      </c>
      <c r="G62" s="8">
        <f t="shared" ref="G62:G64" si="6">F62*$G$11</f>
        <v>52.800000000000004</v>
      </c>
      <c r="H62" s="6"/>
      <c r="I62" s="1">
        <f t="shared" ref="I62:I64" si="7">G62*H62</f>
        <v>0</v>
      </c>
    </row>
    <row r="63" spans="2:11" ht="25.5" customHeight="1" x14ac:dyDescent="0.2">
      <c r="B63" s="26" t="s">
        <v>46</v>
      </c>
      <c r="C63" s="40"/>
      <c r="D63" s="40"/>
      <c r="E63" s="27"/>
      <c r="F63" s="8">
        <v>570</v>
      </c>
      <c r="G63" s="8">
        <f t="shared" si="6"/>
        <v>71.657142857142858</v>
      </c>
      <c r="H63" s="6"/>
      <c r="I63" s="1">
        <f t="shared" si="7"/>
        <v>0</v>
      </c>
    </row>
    <row r="64" spans="2:11" ht="25.5" customHeight="1" x14ac:dyDescent="0.2">
      <c r="B64" s="26" t="s">
        <v>48</v>
      </c>
      <c r="C64" s="40"/>
      <c r="D64" s="40"/>
      <c r="E64" s="27"/>
      <c r="F64" s="8">
        <v>10</v>
      </c>
      <c r="G64" s="8">
        <f t="shared" si="6"/>
        <v>1.2571428571428571</v>
      </c>
      <c r="H64" s="6"/>
      <c r="I64" s="1">
        <f t="shared" si="7"/>
        <v>0</v>
      </c>
    </row>
    <row r="65" spans="2:10" ht="25.5" customHeight="1" x14ac:dyDescent="0.2">
      <c r="B65" s="77" t="s">
        <v>5</v>
      </c>
      <c r="C65" s="78"/>
      <c r="D65" s="78"/>
      <c r="E65" s="78"/>
      <c r="F65" s="78"/>
      <c r="G65" s="78"/>
      <c r="H65" s="78"/>
      <c r="I65" s="4">
        <f>SUM(I62:I64)</f>
        <v>0</v>
      </c>
    </row>
    <row r="66" spans="2:10" ht="21.75" customHeight="1" x14ac:dyDescent="0.2">
      <c r="B66" s="96"/>
      <c r="C66" s="96"/>
      <c r="D66" s="96"/>
      <c r="E66" s="96"/>
      <c r="F66" s="96"/>
      <c r="G66" s="96"/>
      <c r="H66" s="96"/>
      <c r="I66" s="96"/>
    </row>
    <row r="67" spans="2:10" ht="108" customHeight="1" x14ac:dyDescent="0.2">
      <c r="B67" s="97" t="s">
        <v>175</v>
      </c>
      <c r="C67" s="97"/>
      <c r="D67" s="36" t="s">
        <v>16</v>
      </c>
      <c r="E67" s="37"/>
      <c r="F67" s="38" t="s">
        <v>17</v>
      </c>
      <c r="G67" s="38" t="s">
        <v>17</v>
      </c>
      <c r="H67" s="39" t="s">
        <v>2</v>
      </c>
      <c r="I67" s="70" t="s">
        <v>14</v>
      </c>
      <c r="J67" s="98"/>
    </row>
    <row r="68" spans="2:10" ht="15.75" customHeight="1" x14ac:dyDescent="0.25">
      <c r="B68" s="41" t="s">
        <v>176</v>
      </c>
      <c r="C68" s="41"/>
      <c r="D68" s="90" t="s">
        <v>177</v>
      </c>
      <c r="E68" s="85"/>
      <c r="F68" s="8">
        <v>610</v>
      </c>
      <c r="G68" s="8">
        <f t="shared" ref="G68:G126" si="8">F68*$G$11</f>
        <v>76.685714285714297</v>
      </c>
      <c r="H68" s="6"/>
      <c r="I68" s="1">
        <f t="shared" ref="I68:I127" si="9">G68*H68</f>
        <v>0</v>
      </c>
      <c r="J68" s="89"/>
    </row>
    <row r="69" spans="2:10" ht="15.75" customHeight="1" x14ac:dyDescent="0.25">
      <c r="B69" s="41" t="s">
        <v>178</v>
      </c>
      <c r="C69" s="41"/>
      <c r="D69" s="90" t="s">
        <v>179</v>
      </c>
      <c r="E69" s="85"/>
      <c r="F69" s="8">
        <v>914</v>
      </c>
      <c r="G69" s="8">
        <f t="shared" si="8"/>
        <v>114.90285714285714</v>
      </c>
      <c r="H69" s="6"/>
      <c r="I69" s="1">
        <f t="shared" si="9"/>
        <v>0</v>
      </c>
      <c r="J69" s="89"/>
    </row>
    <row r="70" spans="2:10" ht="15.75" customHeight="1" x14ac:dyDescent="0.25">
      <c r="B70" s="95" t="s">
        <v>61</v>
      </c>
      <c r="C70" s="95"/>
      <c r="D70" s="84">
        <v>1029</v>
      </c>
      <c r="E70" s="85"/>
      <c r="F70" s="8">
        <v>5</v>
      </c>
      <c r="G70" s="8">
        <f t="shared" si="8"/>
        <v>0.62857142857142856</v>
      </c>
      <c r="H70" s="6"/>
      <c r="I70" s="1">
        <f t="shared" si="9"/>
        <v>0</v>
      </c>
      <c r="J70" s="89"/>
    </row>
    <row r="71" spans="2:10" ht="15.75" customHeight="1" x14ac:dyDescent="0.2">
      <c r="B71" s="80" t="s">
        <v>18</v>
      </c>
      <c r="C71" s="80"/>
      <c r="D71" s="81">
        <v>1128</v>
      </c>
      <c r="E71" s="82"/>
      <c r="F71" s="8">
        <v>1</v>
      </c>
      <c r="G71" s="8">
        <v>1</v>
      </c>
      <c r="H71" s="6"/>
      <c r="I71" s="1">
        <f t="shared" si="9"/>
        <v>0</v>
      </c>
      <c r="J71" s="88"/>
    </row>
    <row r="72" spans="2:10" ht="15.75" customHeight="1" x14ac:dyDescent="0.2">
      <c r="B72" s="80" t="s">
        <v>139</v>
      </c>
      <c r="C72" s="80"/>
      <c r="D72" s="91" t="s">
        <v>180</v>
      </c>
      <c r="E72" s="82"/>
      <c r="F72" s="8">
        <v>105</v>
      </c>
      <c r="G72" s="8">
        <f t="shared" si="8"/>
        <v>13.200000000000001</v>
      </c>
      <c r="H72" s="6"/>
      <c r="I72" s="1">
        <f t="shared" si="9"/>
        <v>0</v>
      </c>
      <c r="J72" s="88"/>
    </row>
    <row r="73" spans="2:10" ht="15.75" customHeight="1" x14ac:dyDescent="0.2">
      <c r="B73" s="41" t="s">
        <v>91</v>
      </c>
      <c r="C73" s="41"/>
      <c r="D73" s="84">
        <v>1155</v>
      </c>
      <c r="E73" s="85"/>
      <c r="F73" s="8">
        <v>22</v>
      </c>
      <c r="G73" s="8">
        <f t="shared" si="8"/>
        <v>2.765714285714286</v>
      </c>
      <c r="H73" s="6"/>
      <c r="I73" s="1">
        <f t="shared" si="9"/>
        <v>0</v>
      </c>
    </row>
    <row r="74" spans="2:10" ht="15.75" customHeight="1" x14ac:dyDescent="0.2">
      <c r="B74" s="41" t="s">
        <v>118</v>
      </c>
      <c r="C74" s="41"/>
      <c r="D74" s="84">
        <v>1220</v>
      </c>
      <c r="E74" s="85"/>
      <c r="F74" s="8">
        <v>40</v>
      </c>
      <c r="G74" s="8">
        <f t="shared" si="8"/>
        <v>5.0285714285714285</v>
      </c>
      <c r="H74" s="6"/>
      <c r="I74" s="1">
        <f t="shared" si="9"/>
        <v>0</v>
      </c>
    </row>
    <row r="75" spans="2:10" ht="15.75" customHeight="1" x14ac:dyDescent="0.2">
      <c r="B75" s="41" t="s">
        <v>140</v>
      </c>
      <c r="C75" s="41"/>
      <c r="D75" s="90" t="s">
        <v>141</v>
      </c>
      <c r="E75" s="85"/>
      <c r="F75" s="8">
        <v>24</v>
      </c>
      <c r="G75" s="8">
        <f t="shared" si="8"/>
        <v>3.0171428571428573</v>
      </c>
      <c r="H75" s="6"/>
      <c r="I75" s="1">
        <f t="shared" si="9"/>
        <v>0</v>
      </c>
    </row>
    <row r="76" spans="2:10" ht="15.75" customHeight="1" x14ac:dyDescent="0.2">
      <c r="B76" s="41" t="s">
        <v>181</v>
      </c>
      <c r="C76" s="41"/>
      <c r="D76" s="90" t="s">
        <v>143</v>
      </c>
      <c r="E76" s="85"/>
      <c r="F76" s="8">
        <v>982</v>
      </c>
      <c r="G76" s="8">
        <f t="shared" si="8"/>
        <v>123.45142857142858</v>
      </c>
      <c r="H76" s="6"/>
      <c r="I76" s="1">
        <f t="shared" si="9"/>
        <v>0</v>
      </c>
    </row>
    <row r="77" spans="2:10" ht="15.75" customHeight="1" x14ac:dyDescent="0.2">
      <c r="B77" s="41" t="s">
        <v>142</v>
      </c>
      <c r="C77" s="41"/>
      <c r="D77" s="90" t="s">
        <v>182</v>
      </c>
      <c r="E77" s="85"/>
      <c r="F77" s="8">
        <v>6</v>
      </c>
      <c r="G77" s="8">
        <f t="shared" si="8"/>
        <v>0.75428571428571434</v>
      </c>
      <c r="H77" s="6"/>
      <c r="I77" s="1">
        <f t="shared" si="9"/>
        <v>0</v>
      </c>
      <c r="J77" s="88"/>
    </row>
    <row r="78" spans="2:10" ht="15.75" customHeight="1" x14ac:dyDescent="0.2">
      <c r="B78" s="41" t="s">
        <v>108</v>
      </c>
      <c r="C78" s="41"/>
      <c r="D78" s="84">
        <v>1483</v>
      </c>
      <c r="E78" s="85"/>
      <c r="F78" s="8">
        <v>34</v>
      </c>
      <c r="G78" s="8">
        <f t="shared" si="8"/>
        <v>4.2742857142857149</v>
      </c>
      <c r="H78" s="6"/>
      <c r="I78" s="1">
        <f t="shared" si="9"/>
        <v>0</v>
      </c>
      <c r="J78" s="88"/>
    </row>
    <row r="79" spans="2:10" ht="15.75" customHeight="1" x14ac:dyDescent="0.2">
      <c r="B79" s="41" t="s">
        <v>63</v>
      </c>
      <c r="C79" s="41"/>
      <c r="D79" s="84">
        <v>1605</v>
      </c>
      <c r="E79" s="85"/>
      <c r="F79" s="8">
        <v>2</v>
      </c>
      <c r="G79" s="8">
        <v>1</v>
      </c>
      <c r="H79" s="6"/>
      <c r="I79" s="1">
        <f t="shared" si="9"/>
        <v>0</v>
      </c>
      <c r="J79" s="88"/>
    </row>
    <row r="80" spans="2:10" ht="15.75" customHeight="1" x14ac:dyDescent="0.2">
      <c r="B80" s="80" t="s">
        <v>64</v>
      </c>
      <c r="C80" s="80"/>
      <c r="D80" s="81">
        <v>1606</v>
      </c>
      <c r="E80" s="82"/>
      <c r="F80" s="8">
        <v>1</v>
      </c>
      <c r="G80" s="8">
        <v>1</v>
      </c>
      <c r="H80" s="6"/>
      <c r="I80" s="1">
        <f t="shared" si="9"/>
        <v>0</v>
      </c>
      <c r="J80" s="88"/>
    </row>
    <row r="81" spans="2:10" ht="15.75" customHeight="1" x14ac:dyDescent="0.2">
      <c r="B81" s="80" t="s">
        <v>65</v>
      </c>
      <c r="C81" s="80"/>
      <c r="D81" s="81">
        <v>1608</v>
      </c>
      <c r="E81" s="82"/>
      <c r="F81" s="8">
        <v>8</v>
      </c>
      <c r="G81" s="8">
        <f t="shared" si="8"/>
        <v>1.0057142857142858</v>
      </c>
      <c r="H81" s="6"/>
      <c r="I81" s="1">
        <f t="shared" si="9"/>
        <v>0</v>
      </c>
      <c r="J81" s="88"/>
    </row>
    <row r="82" spans="2:10" ht="15.75" customHeight="1" x14ac:dyDescent="0.2">
      <c r="B82" s="41" t="s">
        <v>55</v>
      </c>
      <c r="C82" s="41"/>
      <c r="D82" s="84">
        <v>1881</v>
      </c>
      <c r="E82" s="85"/>
      <c r="F82" s="8">
        <v>60</v>
      </c>
      <c r="G82" s="8">
        <f t="shared" si="8"/>
        <v>7.5428571428571436</v>
      </c>
      <c r="H82" s="6"/>
      <c r="I82" s="1">
        <f t="shared" si="9"/>
        <v>0</v>
      </c>
      <c r="J82" s="88"/>
    </row>
    <row r="83" spans="2:10" ht="15.75" customHeight="1" x14ac:dyDescent="0.2">
      <c r="B83" s="41" t="s">
        <v>67</v>
      </c>
      <c r="C83" s="41"/>
      <c r="D83" s="84">
        <v>1885</v>
      </c>
      <c r="E83" s="85"/>
      <c r="F83" s="8">
        <v>15</v>
      </c>
      <c r="G83" s="8">
        <f t="shared" si="8"/>
        <v>1.8857142857142859</v>
      </c>
      <c r="H83" s="6"/>
      <c r="I83" s="1">
        <f t="shared" si="9"/>
        <v>0</v>
      </c>
      <c r="J83" s="88"/>
    </row>
    <row r="84" spans="2:10" ht="15.75" customHeight="1" x14ac:dyDescent="0.2">
      <c r="B84" s="41" t="s">
        <v>183</v>
      </c>
      <c r="C84" s="41"/>
      <c r="D84" s="90" t="s">
        <v>184</v>
      </c>
      <c r="E84" s="85"/>
      <c r="F84" s="8">
        <v>494</v>
      </c>
      <c r="G84" s="8">
        <f t="shared" si="8"/>
        <v>62.102857142857147</v>
      </c>
      <c r="H84" s="6"/>
      <c r="I84" s="1">
        <f t="shared" si="9"/>
        <v>0</v>
      </c>
      <c r="J84" s="88"/>
    </row>
    <row r="85" spans="2:10" ht="15.75" customHeight="1" x14ac:dyDescent="0.2">
      <c r="B85" s="41" t="s">
        <v>185</v>
      </c>
      <c r="C85" s="41"/>
      <c r="D85" s="90" t="s">
        <v>186</v>
      </c>
      <c r="E85" s="85"/>
      <c r="F85" s="8">
        <v>1260</v>
      </c>
      <c r="G85" s="8">
        <f t="shared" si="8"/>
        <v>158.4</v>
      </c>
      <c r="H85" s="6"/>
      <c r="I85" s="1">
        <f t="shared" si="9"/>
        <v>0</v>
      </c>
      <c r="J85" s="88"/>
    </row>
    <row r="86" spans="2:10" ht="15.75" customHeight="1" x14ac:dyDescent="0.2">
      <c r="B86" s="80" t="s">
        <v>68</v>
      </c>
      <c r="C86" s="80"/>
      <c r="D86" s="81">
        <v>2128</v>
      </c>
      <c r="E86" s="82"/>
      <c r="F86" s="8">
        <v>1</v>
      </c>
      <c r="G86" s="8">
        <v>1</v>
      </c>
      <c r="H86" s="6"/>
      <c r="I86" s="1">
        <f t="shared" si="9"/>
        <v>0</v>
      </c>
      <c r="J86" s="88"/>
    </row>
    <row r="87" spans="2:10" ht="15.75" customHeight="1" x14ac:dyDescent="0.2">
      <c r="B87" s="80" t="s">
        <v>69</v>
      </c>
      <c r="C87" s="80"/>
      <c r="D87" s="81">
        <v>2145</v>
      </c>
      <c r="E87" s="82"/>
      <c r="F87" s="8">
        <v>1</v>
      </c>
      <c r="G87" s="8">
        <v>1</v>
      </c>
      <c r="H87" s="6"/>
      <c r="I87" s="1">
        <f t="shared" si="9"/>
        <v>0</v>
      </c>
      <c r="J87" s="88"/>
    </row>
    <row r="88" spans="2:10" ht="15.75" customHeight="1" x14ac:dyDescent="0.2">
      <c r="B88" s="41" t="s">
        <v>70</v>
      </c>
      <c r="C88" s="41"/>
      <c r="D88" s="84">
        <v>2203</v>
      </c>
      <c r="E88" s="85"/>
      <c r="F88" s="8">
        <v>430</v>
      </c>
      <c r="G88" s="8">
        <f t="shared" si="8"/>
        <v>54.057142857142864</v>
      </c>
      <c r="H88" s="6"/>
      <c r="I88" s="1">
        <f t="shared" si="9"/>
        <v>0</v>
      </c>
      <c r="J88" s="88"/>
    </row>
    <row r="89" spans="2:10" ht="15.75" customHeight="1" x14ac:dyDescent="0.2">
      <c r="B89" s="80" t="s">
        <v>71</v>
      </c>
      <c r="C89" s="80"/>
      <c r="D89" s="81">
        <v>2260</v>
      </c>
      <c r="E89" s="82"/>
      <c r="F89" s="8">
        <v>1</v>
      </c>
      <c r="G89" s="8">
        <v>1</v>
      </c>
      <c r="H89" s="6"/>
      <c r="I89" s="1">
        <f t="shared" si="9"/>
        <v>0</v>
      </c>
      <c r="J89" s="88"/>
    </row>
    <row r="90" spans="2:10" ht="15.75" customHeight="1" x14ac:dyDescent="0.2">
      <c r="B90" s="80" t="s">
        <v>72</v>
      </c>
      <c r="C90" s="80"/>
      <c r="D90" s="81">
        <v>2367</v>
      </c>
      <c r="E90" s="82"/>
      <c r="F90" s="8">
        <v>1</v>
      </c>
      <c r="G90" s="8">
        <v>1</v>
      </c>
      <c r="H90" s="6"/>
      <c r="I90" s="1">
        <f t="shared" si="9"/>
        <v>0</v>
      </c>
      <c r="J90" s="88"/>
    </row>
    <row r="91" spans="2:10" ht="15.75" customHeight="1" x14ac:dyDescent="0.2">
      <c r="B91" s="80" t="s">
        <v>73</v>
      </c>
      <c r="C91" s="80"/>
      <c r="D91" s="81">
        <v>2471</v>
      </c>
      <c r="E91" s="82"/>
      <c r="F91" s="8">
        <v>1</v>
      </c>
      <c r="G91" s="8">
        <v>1</v>
      </c>
      <c r="H91" s="6"/>
      <c r="I91" s="1">
        <f t="shared" si="9"/>
        <v>0</v>
      </c>
      <c r="J91" s="88"/>
    </row>
    <row r="92" spans="2:10" ht="15.75" customHeight="1" x14ac:dyDescent="0.2">
      <c r="B92" s="41" t="s">
        <v>74</v>
      </c>
      <c r="C92" s="41"/>
      <c r="D92" s="84">
        <v>2474</v>
      </c>
      <c r="E92" s="85"/>
      <c r="F92" s="8">
        <v>1630</v>
      </c>
      <c r="G92" s="8">
        <f t="shared" si="8"/>
        <v>204.91428571428574</v>
      </c>
      <c r="H92" s="6"/>
      <c r="I92" s="1">
        <f t="shared" si="9"/>
        <v>0</v>
      </c>
      <c r="J92" s="88"/>
    </row>
    <row r="93" spans="2:10" ht="15.75" customHeight="1" x14ac:dyDescent="0.2">
      <c r="B93" s="80" t="s">
        <v>75</v>
      </c>
      <c r="C93" s="80"/>
      <c r="D93" s="81">
        <v>2581</v>
      </c>
      <c r="E93" s="82"/>
      <c r="F93" s="8">
        <v>1</v>
      </c>
      <c r="G93" s="8">
        <v>1</v>
      </c>
      <c r="H93" s="6"/>
      <c r="I93" s="1">
        <f t="shared" si="9"/>
        <v>0</v>
      </c>
      <c r="J93" s="88"/>
    </row>
    <row r="94" spans="2:10" ht="15.75" customHeight="1" x14ac:dyDescent="0.2">
      <c r="B94" s="41" t="s">
        <v>76</v>
      </c>
      <c r="C94" s="41"/>
      <c r="D94" s="84">
        <v>2608</v>
      </c>
      <c r="E94" s="85"/>
      <c r="F94" s="8">
        <v>4</v>
      </c>
      <c r="G94" s="8">
        <f t="shared" si="8"/>
        <v>0.50285714285714289</v>
      </c>
      <c r="H94" s="6"/>
      <c r="I94" s="1">
        <f t="shared" si="9"/>
        <v>0</v>
      </c>
      <c r="J94" s="88"/>
    </row>
    <row r="95" spans="2:10" ht="15.75" customHeight="1" x14ac:dyDescent="0.2">
      <c r="B95" s="41" t="s">
        <v>98</v>
      </c>
      <c r="C95" s="41"/>
      <c r="D95" s="84">
        <v>2703</v>
      </c>
      <c r="E95" s="85"/>
      <c r="F95" s="8">
        <v>40</v>
      </c>
      <c r="G95" s="8">
        <f t="shared" si="8"/>
        <v>5.0285714285714285</v>
      </c>
      <c r="H95" s="6"/>
      <c r="I95" s="1">
        <f t="shared" si="9"/>
        <v>0</v>
      </c>
      <c r="J95" s="88"/>
    </row>
    <row r="96" spans="2:10" ht="15.75" customHeight="1" x14ac:dyDescent="0.2">
      <c r="B96" s="80" t="s">
        <v>77</v>
      </c>
      <c r="C96" s="80"/>
      <c r="D96" s="81">
        <v>2735</v>
      </c>
      <c r="E96" s="82"/>
      <c r="F96" s="8">
        <v>1</v>
      </c>
      <c r="G96" s="8">
        <v>1</v>
      </c>
      <c r="H96" s="6"/>
      <c r="I96" s="1">
        <f t="shared" si="9"/>
        <v>0</v>
      </c>
      <c r="J96" s="88"/>
    </row>
    <row r="97" spans="2:10" ht="15.75" customHeight="1" x14ac:dyDescent="0.2">
      <c r="B97" s="41" t="s">
        <v>78</v>
      </c>
      <c r="C97" s="41"/>
      <c r="D97" s="84">
        <v>2819</v>
      </c>
      <c r="E97" s="85"/>
      <c r="F97" s="8">
        <v>10</v>
      </c>
      <c r="G97" s="8">
        <f t="shared" si="8"/>
        <v>1.2571428571428571</v>
      </c>
      <c r="H97" s="6"/>
      <c r="I97" s="1">
        <f t="shared" si="9"/>
        <v>0</v>
      </c>
      <c r="J97" s="88"/>
    </row>
    <row r="98" spans="2:10" ht="15.75" customHeight="1" x14ac:dyDescent="0.2">
      <c r="B98" s="80" t="s">
        <v>79</v>
      </c>
      <c r="C98" s="80"/>
      <c r="D98" s="81">
        <v>3192</v>
      </c>
      <c r="E98" s="82"/>
      <c r="F98" s="8">
        <v>1</v>
      </c>
      <c r="G98" s="8">
        <v>1</v>
      </c>
      <c r="H98" s="6"/>
      <c r="I98" s="1">
        <f t="shared" si="9"/>
        <v>0</v>
      </c>
    </row>
    <row r="99" spans="2:10" ht="15.75" customHeight="1" x14ac:dyDescent="0.2">
      <c r="B99" s="80" t="s">
        <v>80</v>
      </c>
      <c r="C99" s="80"/>
      <c r="D99" s="81">
        <v>3346</v>
      </c>
      <c r="E99" s="82"/>
      <c r="F99" s="8">
        <v>1</v>
      </c>
      <c r="G99" s="8">
        <v>1</v>
      </c>
      <c r="H99" s="6"/>
      <c r="I99" s="1">
        <f t="shared" si="9"/>
        <v>0</v>
      </c>
    </row>
    <row r="100" spans="2:10" ht="15.75" customHeight="1" x14ac:dyDescent="0.2">
      <c r="B100" s="80" t="s">
        <v>81</v>
      </c>
      <c r="C100" s="80"/>
      <c r="D100" s="81">
        <v>3347</v>
      </c>
      <c r="E100" s="82"/>
      <c r="F100" s="8">
        <v>1</v>
      </c>
      <c r="G100" s="8">
        <v>1</v>
      </c>
      <c r="H100" s="6"/>
      <c r="I100" s="1">
        <f t="shared" si="9"/>
        <v>0</v>
      </c>
    </row>
    <row r="101" spans="2:10" ht="15.75" customHeight="1" x14ac:dyDescent="0.2">
      <c r="B101" s="41" t="s">
        <v>107</v>
      </c>
      <c r="C101" s="41"/>
      <c r="D101" s="84">
        <v>3442</v>
      </c>
      <c r="E101" s="85"/>
      <c r="F101" s="8">
        <v>4</v>
      </c>
      <c r="G101" s="8">
        <f t="shared" si="8"/>
        <v>0.50285714285714289</v>
      </c>
      <c r="H101" s="6"/>
      <c r="I101" s="1">
        <f t="shared" si="9"/>
        <v>0</v>
      </c>
      <c r="J101" s="93"/>
    </row>
    <row r="102" spans="2:10" ht="15.75" customHeight="1" x14ac:dyDescent="0.2">
      <c r="B102" s="80" t="s">
        <v>83</v>
      </c>
      <c r="C102" s="80"/>
      <c r="D102" s="81">
        <v>3509</v>
      </c>
      <c r="E102" s="82"/>
      <c r="F102" s="8">
        <v>1</v>
      </c>
      <c r="G102" s="8">
        <v>1</v>
      </c>
      <c r="H102" s="6"/>
      <c r="I102" s="1">
        <f t="shared" si="9"/>
        <v>0</v>
      </c>
      <c r="J102" s="93"/>
    </row>
    <row r="103" spans="2:10" ht="15.75" customHeight="1" x14ac:dyDescent="0.2">
      <c r="B103" s="80" t="s">
        <v>84</v>
      </c>
      <c r="C103" s="80"/>
      <c r="D103" s="91">
        <v>3552</v>
      </c>
      <c r="E103" s="82"/>
      <c r="F103" s="8">
        <v>1</v>
      </c>
      <c r="G103" s="8">
        <v>1</v>
      </c>
      <c r="H103" s="6"/>
      <c r="I103" s="1">
        <f t="shared" si="9"/>
        <v>0</v>
      </c>
    </row>
    <row r="104" spans="2:10" ht="15.75" customHeight="1" x14ac:dyDescent="0.2">
      <c r="B104" s="80" t="s">
        <v>85</v>
      </c>
      <c r="C104" s="80"/>
      <c r="D104" s="81">
        <v>3584</v>
      </c>
      <c r="E104" s="82"/>
      <c r="F104" s="8">
        <v>1</v>
      </c>
      <c r="G104" s="8">
        <v>1</v>
      </c>
      <c r="H104" s="6"/>
      <c r="I104" s="1">
        <f t="shared" si="9"/>
        <v>0</v>
      </c>
      <c r="J104" s="94"/>
    </row>
    <row r="105" spans="2:10" ht="15.75" customHeight="1" x14ac:dyDescent="0.2">
      <c r="B105" s="41" t="s">
        <v>187</v>
      </c>
      <c r="C105" s="41"/>
      <c r="D105" s="90" t="s">
        <v>188</v>
      </c>
      <c r="E105" s="85"/>
      <c r="F105" s="8">
        <v>460</v>
      </c>
      <c r="G105" s="8">
        <f t="shared" si="8"/>
        <v>57.828571428571429</v>
      </c>
      <c r="H105" s="6"/>
      <c r="I105" s="1">
        <f t="shared" si="9"/>
        <v>0</v>
      </c>
      <c r="J105" s="94"/>
    </row>
    <row r="106" spans="2:10" ht="15.75" customHeight="1" x14ac:dyDescent="0.2">
      <c r="B106" s="80" t="s">
        <v>87</v>
      </c>
      <c r="C106" s="80"/>
      <c r="D106" s="81">
        <v>3681</v>
      </c>
      <c r="E106" s="82"/>
      <c r="F106" s="8">
        <v>1</v>
      </c>
      <c r="G106" s="8">
        <v>1</v>
      </c>
      <c r="H106" s="6"/>
      <c r="I106" s="1">
        <f t="shared" si="9"/>
        <v>0</v>
      </c>
      <c r="J106" s="94"/>
    </row>
    <row r="107" spans="2:10" ht="15.75" customHeight="1" x14ac:dyDescent="0.2">
      <c r="B107" s="41" t="s">
        <v>62</v>
      </c>
      <c r="C107" s="41"/>
      <c r="D107" s="90">
        <v>3696</v>
      </c>
      <c r="E107" s="85"/>
      <c r="F107" s="8">
        <v>40</v>
      </c>
      <c r="G107" s="8">
        <f t="shared" si="8"/>
        <v>5.0285714285714285</v>
      </c>
      <c r="H107" s="6"/>
      <c r="I107" s="1">
        <f t="shared" si="9"/>
        <v>0</v>
      </c>
      <c r="J107" s="88"/>
    </row>
    <row r="108" spans="2:10" ht="15.75" customHeight="1" x14ac:dyDescent="0.2">
      <c r="B108" s="41" t="s">
        <v>89</v>
      </c>
      <c r="C108" s="41"/>
      <c r="D108" s="84">
        <v>3813</v>
      </c>
      <c r="E108" s="85"/>
      <c r="F108" s="8">
        <v>12</v>
      </c>
      <c r="G108" s="8">
        <f t="shared" si="8"/>
        <v>1.5085714285714287</v>
      </c>
      <c r="H108" s="6"/>
      <c r="I108" s="1">
        <f t="shared" si="9"/>
        <v>0</v>
      </c>
      <c r="J108" s="88"/>
    </row>
    <row r="109" spans="2:10" ht="15.75" customHeight="1" x14ac:dyDescent="0.2">
      <c r="B109" s="80" t="s">
        <v>90</v>
      </c>
      <c r="C109" s="80"/>
      <c r="D109" s="81">
        <v>4054</v>
      </c>
      <c r="E109" s="82"/>
      <c r="F109" s="8">
        <v>1</v>
      </c>
      <c r="G109" s="8">
        <v>1</v>
      </c>
      <c r="H109" s="6"/>
      <c r="I109" s="1">
        <f t="shared" si="9"/>
        <v>0</v>
      </c>
      <c r="J109" s="88"/>
    </row>
    <row r="110" spans="2:10" ht="15.75" customHeight="1" x14ac:dyDescent="0.2">
      <c r="B110" s="41" t="s">
        <v>99</v>
      </c>
      <c r="C110" s="41"/>
      <c r="D110" s="84">
        <v>4101</v>
      </c>
      <c r="E110" s="85"/>
      <c r="F110" s="8">
        <v>70</v>
      </c>
      <c r="G110" s="8">
        <f t="shared" si="8"/>
        <v>8.8000000000000007</v>
      </c>
      <c r="H110" s="6"/>
      <c r="I110" s="1">
        <f t="shared" si="9"/>
        <v>0</v>
      </c>
      <c r="J110" s="88"/>
    </row>
    <row r="111" spans="2:10" ht="15.75" customHeight="1" x14ac:dyDescent="0.2">
      <c r="B111" s="41" t="s">
        <v>92</v>
      </c>
      <c r="C111" s="41"/>
      <c r="D111" s="84">
        <v>4113</v>
      </c>
      <c r="E111" s="85"/>
      <c r="F111" s="8">
        <v>10</v>
      </c>
      <c r="G111" s="8">
        <f t="shared" si="8"/>
        <v>1.2571428571428571</v>
      </c>
      <c r="H111" s="6"/>
      <c r="I111" s="1">
        <f t="shared" si="9"/>
        <v>0</v>
      </c>
      <c r="J111" s="88"/>
    </row>
    <row r="112" spans="2:10" ht="15.75" customHeight="1" x14ac:dyDescent="0.2">
      <c r="B112" s="41" t="s">
        <v>109</v>
      </c>
      <c r="C112" s="41"/>
      <c r="D112" s="84">
        <v>4221</v>
      </c>
      <c r="E112" s="85"/>
      <c r="F112" s="8">
        <v>44</v>
      </c>
      <c r="G112" s="8">
        <f t="shared" si="8"/>
        <v>5.531428571428572</v>
      </c>
      <c r="H112" s="6"/>
      <c r="I112" s="1">
        <f t="shared" si="9"/>
        <v>0</v>
      </c>
      <c r="J112" s="88"/>
    </row>
    <row r="113" spans="2:10" ht="15.75" customHeight="1" x14ac:dyDescent="0.2">
      <c r="B113" s="41" t="s">
        <v>173</v>
      </c>
      <c r="C113" s="41"/>
      <c r="D113" s="84">
        <v>4390</v>
      </c>
      <c r="E113" s="85"/>
      <c r="F113" s="8">
        <v>2</v>
      </c>
      <c r="G113" s="8">
        <v>1</v>
      </c>
      <c r="H113" s="6"/>
      <c r="I113" s="1">
        <f t="shared" si="9"/>
        <v>0</v>
      </c>
      <c r="J113" s="88"/>
    </row>
    <row r="114" spans="2:10" ht="15.75" customHeight="1" x14ac:dyDescent="0.2">
      <c r="B114" s="80" t="s">
        <v>93</v>
      </c>
      <c r="C114" s="80"/>
      <c r="D114" s="81">
        <v>4400</v>
      </c>
      <c r="E114" s="82"/>
      <c r="F114" s="8">
        <v>1</v>
      </c>
      <c r="G114" s="8">
        <v>1</v>
      </c>
      <c r="H114" s="6"/>
      <c r="I114" s="1">
        <f t="shared" si="9"/>
        <v>0</v>
      </c>
      <c r="J114" s="88"/>
    </row>
    <row r="115" spans="2:10" ht="15.75" customHeight="1" x14ac:dyDescent="0.2">
      <c r="B115" s="41" t="s">
        <v>56</v>
      </c>
      <c r="C115" s="41"/>
      <c r="D115" s="84">
        <v>4511</v>
      </c>
      <c r="E115" s="85"/>
      <c r="F115" s="8">
        <v>15</v>
      </c>
      <c r="G115" s="8">
        <f t="shared" si="8"/>
        <v>1.8857142857142859</v>
      </c>
      <c r="H115" s="6"/>
      <c r="I115" s="1">
        <f t="shared" si="9"/>
        <v>0</v>
      </c>
    </row>
    <row r="116" spans="2:10" ht="15.75" customHeight="1" x14ac:dyDescent="0.25">
      <c r="B116" s="41" t="s">
        <v>145</v>
      </c>
      <c r="C116" s="41"/>
      <c r="D116" s="90" t="s">
        <v>189</v>
      </c>
      <c r="E116" s="85"/>
      <c r="F116" s="8">
        <v>6</v>
      </c>
      <c r="G116" s="8">
        <f t="shared" si="8"/>
        <v>0.75428571428571434</v>
      </c>
      <c r="H116" s="6"/>
      <c r="I116" s="1">
        <f t="shared" si="9"/>
        <v>0</v>
      </c>
      <c r="J116" s="89"/>
    </row>
    <row r="117" spans="2:10" ht="15.75" customHeight="1" x14ac:dyDescent="0.2">
      <c r="B117" s="41" t="s">
        <v>144</v>
      </c>
      <c r="C117" s="41"/>
      <c r="D117" s="90" t="s">
        <v>190</v>
      </c>
      <c r="E117" s="85"/>
      <c r="F117" s="8">
        <v>6</v>
      </c>
      <c r="G117" s="8">
        <f t="shared" si="8"/>
        <v>0.75428571428571434</v>
      </c>
      <c r="H117" s="6"/>
      <c r="I117" s="1">
        <f t="shared" si="9"/>
        <v>0</v>
      </c>
    </row>
    <row r="118" spans="2:10" ht="15.75" customHeight="1" x14ac:dyDescent="0.2">
      <c r="B118" s="41" t="s">
        <v>191</v>
      </c>
      <c r="C118" s="41"/>
      <c r="D118" s="90" t="s">
        <v>192</v>
      </c>
      <c r="E118" s="85"/>
      <c r="F118" s="8">
        <v>46</v>
      </c>
      <c r="G118" s="8">
        <f t="shared" si="8"/>
        <v>5.7828571428571429</v>
      </c>
      <c r="H118" s="6"/>
      <c r="I118" s="1">
        <f t="shared" si="9"/>
        <v>0</v>
      </c>
    </row>
    <row r="119" spans="2:10" ht="15.75" customHeight="1" x14ac:dyDescent="0.2">
      <c r="B119" s="41" t="s">
        <v>146</v>
      </c>
      <c r="C119" s="41"/>
      <c r="D119" s="84">
        <v>4520</v>
      </c>
      <c r="E119" s="85"/>
      <c r="F119" s="8">
        <v>4</v>
      </c>
      <c r="G119" s="8">
        <f t="shared" si="8"/>
        <v>0.50285714285714289</v>
      </c>
      <c r="H119" s="6"/>
      <c r="I119" s="1">
        <f t="shared" si="9"/>
        <v>0</v>
      </c>
    </row>
    <row r="120" spans="2:10" ht="15.75" customHeight="1" x14ac:dyDescent="0.2">
      <c r="B120" s="80" t="s">
        <v>193</v>
      </c>
      <c r="C120" s="80"/>
      <c r="D120" s="91" t="s">
        <v>194</v>
      </c>
      <c r="E120" s="82"/>
      <c r="F120" s="8">
        <v>1</v>
      </c>
      <c r="G120" s="8">
        <v>1</v>
      </c>
      <c r="H120" s="6"/>
      <c r="I120" s="1">
        <f t="shared" si="9"/>
        <v>0</v>
      </c>
    </row>
    <row r="121" spans="2:10" ht="15.75" customHeight="1" x14ac:dyDescent="0.2">
      <c r="B121" s="80" t="s">
        <v>94</v>
      </c>
      <c r="C121" s="80"/>
      <c r="D121" s="81">
        <v>4532</v>
      </c>
      <c r="E121" s="82"/>
      <c r="F121" s="8">
        <v>1</v>
      </c>
      <c r="G121" s="8">
        <v>1</v>
      </c>
      <c r="H121" s="6"/>
      <c r="I121" s="1">
        <f t="shared" si="9"/>
        <v>0</v>
      </c>
    </row>
    <row r="122" spans="2:10" ht="15.75" customHeight="1" x14ac:dyDescent="0.2">
      <c r="B122" s="41" t="s">
        <v>147</v>
      </c>
      <c r="C122" s="41"/>
      <c r="D122" s="90" t="s">
        <v>195</v>
      </c>
      <c r="E122" s="85"/>
      <c r="F122" s="8">
        <v>80</v>
      </c>
      <c r="G122" s="8">
        <f t="shared" si="8"/>
        <v>10.057142857142857</v>
      </c>
      <c r="H122" s="6"/>
      <c r="I122" s="1">
        <f t="shared" si="9"/>
        <v>0</v>
      </c>
    </row>
    <row r="123" spans="2:10" ht="15.75" customHeight="1" x14ac:dyDescent="0.2">
      <c r="B123" s="26" t="s">
        <v>174</v>
      </c>
      <c r="C123" s="27"/>
      <c r="D123" s="84">
        <v>4567</v>
      </c>
      <c r="E123" s="85"/>
      <c r="F123" s="8">
        <v>4</v>
      </c>
      <c r="G123" s="8">
        <f t="shared" si="8"/>
        <v>0.50285714285714289</v>
      </c>
      <c r="H123" s="6"/>
      <c r="I123" s="1">
        <f t="shared" si="9"/>
        <v>0</v>
      </c>
    </row>
    <row r="124" spans="2:10" ht="15.75" customHeight="1" x14ac:dyDescent="0.2">
      <c r="B124" s="41" t="s">
        <v>196</v>
      </c>
      <c r="C124" s="41"/>
      <c r="D124" s="90" t="s">
        <v>197</v>
      </c>
      <c r="E124" s="85"/>
      <c r="F124" s="8">
        <v>4</v>
      </c>
      <c r="G124" s="8">
        <f t="shared" si="8"/>
        <v>0.50285714285714289</v>
      </c>
      <c r="H124" s="6"/>
      <c r="I124" s="1">
        <f t="shared" si="9"/>
        <v>0</v>
      </c>
    </row>
    <row r="125" spans="2:10" ht="15.75" customHeight="1" x14ac:dyDescent="0.2">
      <c r="B125" s="80" t="s">
        <v>95</v>
      </c>
      <c r="C125" s="80"/>
      <c r="D125" s="81">
        <v>4586</v>
      </c>
      <c r="E125" s="82"/>
      <c r="F125" s="8">
        <v>1</v>
      </c>
      <c r="G125" s="8">
        <v>1</v>
      </c>
      <c r="H125" s="6"/>
      <c r="I125" s="1">
        <f>G125*H125</f>
        <v>0</v>
      </c>
    </row>
    <row r="126" spans="2:10" ht="15.75" customHeight="1" x14ac:dyDescent="0.2">
      <c r="B126" s="80" t="s">
        <v>148</v>
      </c>
      <c r="C126" s="80"/>
      <c r="D126" s="91" t="s">
        <v>198</v>
      </c>
      <c r="E126" s="82"/>
      <c r="F126" s="8">
        <v>162</v>
      </c>
      <c r="G126" s="8">
        <f t="shared" si="8"/>
        <v>20.365714285714287</v>
      </c>
      <c r="H126" s="6"/>
      <c r="I126" s="1">
        <f t="shared" si="9"/>
        <v>0</v>
      </c>
    </row>
    <row r="127" spans="2:10" ht="15.75" customHeight="1" x14ac:dyDescent="0.2">
      <c r="B127" s="80" t="s">
        <v>199</v>
      </c>
      <c r="C127" s="80"/>
      <c r="D127" s="91" t="s">
        <v>200</v>
      </c>
      <c r="E127" s="82"/>
      <c r="F127" s="8">
        <v>1</v>
      </c>
      <c r="G127" s="8">
        <v>1</v>
      </c>
      <c r="H127" s="6"/>
      <c r="I127" s="1">
        <f t="shared" si="9"/>
        <v>0</v>
      </c>
    </row>
    <row r="128" spans="2:10" ht="15.75" customHeight="1" x14ac:dyDescent="0.2">
      <c r="B128" s="80" t="s">
        <v>96</v>
      </c>
      <c r="C128" s="80"/>
      <c r="D128" s="81">
        <v>4592</v>
      </c>
      <c r="E128" s="82"/>
      <c r="F128" s="8">
        <v>1</v>
      </c>
      <c r="G128" s="8">
        <v>1</v>
      </c>
      <c r="H128" s="6"/>
      <c r="I128" s="1">
        <f t="shared" ref="I128:I154" si="10">G128*H128</f>
        <v>0</v>
      </c>
    </row>
    <row r="129" spans="2:9" ht="15.75" customHeight="1" x14ac:dyDescent="0.2">
      <c r="B129" s="80" t="s">
        <v>97</v>
      </c>
      <c r="C129" s="80"/>
      <c r="D129" s="81">
        <v>4593</v>
      </c>
      <c r="E129" s="82"/>
      <c r="F129" s="8">
        <v>1</v>
      </c>
      <c r="G129" s="8">
        <v>1</v>
      </c>
      <c r="H129" s="6"/>
      <c r="I129" s="1">
        <f t="shared" si="10"/>
        <v>0</v>
      </c>
    </row>
    <row r="130" spans="2:9" ht="15.75" customHeight="1" x14ac:dyDescent="0.2">
      <c r="B130" s="41" t="s">
        <v>201</v>
      </c>
      <c r="C130" s="41"/>
      <c r="D130" s="90" t="s">
        <v>202</v>
      </c>
      <c r="E130" s="85"/>
      <c r="F130" s="8">
        <v>280</v>
      </c>
      <c r="G130" s="8">
        <f t="shared" ref="G130:G153" si="11">F130*$G$11</f>
        <v>35.200000000000003</v>
      </c>
      <c r="H130" s="6"/>
      <c r="I130" s="1">
        <f t="shared" si="10"/>
        <v>0</v>
      </c>
    </row>
    <row r="131" spans="2:9" ht="15.75" customHeight="1" x14ac:dyDescent="0.2">
      <c r="B131" s="41" t="s">
        <v>100</v>
      </c>
      <c r="C131" s="41"/>
      <c r="D131" s="84">
        <v>4598</v>
      </c>
      <c r="E131" s="85"/>
      <c r="F131" s="8">
        <v>26</v>
      </c>
      <c r="G131" s="8">
        <f t="shared" si="11"/>
        <v>3.2685714285714287</v>
      </c>
      <c r="H131" s="6"/>
      <c r="I131" s="1">
        <f t="shared" si="10"/>
        <v>0</v>
      </c>
    </row>
    <row r="132" spans="2:9" ht="15.75" customHeight="1" x14ac:dyDescent="0.2">
      <c r="B132" s="41" t="s">
        <v>203</v>
      </c>
      <c r="C132" s="41"/>
      <c r="D132" s="90" t="s">
        <v>204</v>
      </c>
      <c r="E132" s="85"/>
      <c r="F132" s="8">
        <v>6</v>
      </c>
      <c r="G132" s="8">
        <f t="shared" si="11"/>
        <v>0.75428571428571434</v>
      </c>
      <c r="H132" s="6"/>
      <c r="I132" s="1">
        <f t="shared" si="10"/>
        <v>0</v>
      </c>
    </row>
    <row r="133" spans="2:9" ht="15.75" customHeight="1" x14ac:dyDescent="0.2">
      <c r="B133" s="41" t="s">
        <v>150</v>
      </c>
      <c r="C133" s="41"/>
      <c r="D133" s="90" t="s">
        <v>151</v>
      </c>
      <c r="E133" s="85"/>
      <c r="F133" s="8">
        <v>564</v>
      </c>
      <c r="G133" s="8">
        <f t="shared" si="11"/>
        <v>70.902857142857144</v>
      </c>
      <c r="H133" s="6"/>
      <c r="I133" s="1">
        <f t="shared" si="10"/>
        <v>0</v>
      </c>
    </row>
    <row r="134" spans="2:9" ht="15.75" customHeight="1" x14ac:dyDescent="0.2">
      <c r="B134" s="80" t="s">
        <v>101</v>
      </c>
      <c r="C134" s="80"/>
      <c r="D134" s="81">
        <v>4601</v>
      </c>
      <c r="E134" s="82"/>
      <c r="F134" s="8">
        <v>1</v>
      </c>
      <c r="G134" s="8">
        <v>1</v>
      </c>
      <c r="H134" s="6"/>
      <c r="I134" s="1">
        <f t="shared" si="10"/>
        <v>0</v>
      </c>
    </row>
    <row r="135" spans="2:9" ht="15.75" customHeight="1" x14ac:dyDescent="0.2">
      <c r="B135" s="80" t="s">
        <v>102</v>
      </c>
      <c r="C135" s="80"/>
      <c r="D135" s="81">
        <v>4720</v>
      </c>
      <c r="E135" s="82"/>
      <c r="F135" s="8">
        <v>6</v>
      </c>
      <c r="G135" s="8">
        <f t="shared" si="11"/>
        <v>0.75428571428571434</v>
      </c>
      <c r="H135" s="6"/>
      <c r="I135" s="1">
        <f t="shared" si="10"/>
        <v>0</v>
      </c>
    </row>
    <row r="136" spans="2:9" ht="15.75" customHeight="1" x14ac:dyDescent="0.2">
      <c r="B136" s="80" t="s">
        <v>103</v>
      </c>
      <c r="C136" s="80"/>
      <c r="D136" s="81">
        <v>4744</v>
      </c>
      <c r="E136" s="82"/>
      <c r="F136" s="8">
        <v>162</v>
      </c>
      <c r="G136" s="8">
        <f t="shared" si="11"/>
        <v>20.365714285714287</v>
      </c>
      <c r="H136" s="6"/>
      <c r="I136" s="1">
        <f t="shared" si="10"/>
        <v>0</v>
      </c>
    </row>
    <row r="137" spans="2:9" ht="15.75" customHeight="1" x14ac:dyDescent="0.2">
      <c r="B137" s="80" t="s">
        <v>57</v>
      </c>
      <c r="C137" s="80"/>
      <c r="D137" s="81">
        <v>4803</v>
      </c>
      <c r="E137" s="82"/>
      <c r="F137" s="8">
        <v>30</v>
      </c>
      <c r="G137" s="8">
        <f t="shared" si="11"/>
        <v>3.7714285714285718</v>
      </c>
      <c r="H137" s="6"/>
      <c r="I137" s="1">
        <f t="shared" si="10"/>
        <v>0</v>
      </c>
    </row>
    <row r="138" spans="2:9" ht="15.75" customHeight="1" x14ac:dyDescent="0.2">
      <c r="B138" s="41" t="s">
        <v>104</v>
      </c>
      <c r="C138" s="41"/>
      <c r="D138" s="90" t="s">
        <v>205</v>
      </c>
      <c r="E138" s="85"/>
      <c r="F138" s="8">
        <v>2</v>
      </c>
      <c r="G138" s="8">
        <v>1</v>
      </c>
      <c r="H138" s="6"/>
      <c r="I138" s="1">
        <f t="shared" si="10"/>
        <v>0</v>
      </c>
    </row>
    <row r="139" spans="2:9" ht="15.75" customHeight="1" x14ac:dyDescent="0.2">
      <c r="B139" s="41" t="s">
        <v>105</v>
      </c>
      <c r="C139" s="41"/>
      <c r="D139" s="84">
        <v>4826</v>
      </c>
      <c r="E139" s="85"/>
      <c r="F139" s="8">
        <v>454</v>
      </c>
      <c r="G139" s="8">
        <f t="shared" si="11"/>
        <v>57.074285714285715</v>
      </c>
      <c r="H139" s="6"/>
      <c r="I139" s="1">
        <f t="shared" si="10"/>
        <v>0</v>
      </c>
    </row>
    <row r="140" spans="2:9" ht="15.75" customHeight="1" x14ac:dyDescent="0.2">
      <c r="B140" s="41" t="s">
        <v>106</v>
      </c>
      <c r="C140" s="41"/>
      <c r="D140" s="84">
        <v>4827</v>
      </c>
      <c r="E140" s="85"/>
      <c r="F140" s="8">
        <v>2</v>
      </c>
      <c r="G140" s="8">
        <v>1</v>
      </c>
      <c r="H140" s="6"/>
      <c r="I140" s="1">
        <f t="shared" si="10"/>
        <v>0</v>
      </c>
    </row>
    <row r="141" spans="2:9" ht="15.75" customHeight="1" x14ac:dyDescent="0.2">
      <c r="B141" s="41" t="s">
        <v>86</v>
      </c>
      <c r="C141" s="41"/>
      <c r="D141" s="92">
        <v>4831</v>
      </c>
      <c r="E141" s="85"/>
      <c r="F141" s="8">
        <v>780</v>
      </c>
      <c r="G141" s="8">
        <f t="shared" si="11"/>
        <v>98.057142857142864</v>
      </c>
      <c r="H141" s="6"/>
      <c r="I141" s="1">
        <f t="shared" si="10"/>
        <v>0</v>
      </c>
    </row>
    <row r="142" spans="2:9" ht="15.75" customHeight="1" x14ac:dyDescent="0.2">
      <c r="B142" s="80" t="s">
        <v>88</v>
      </c>
      <c r="C142" s="80"/>
      <c r="D142" s="91">
        <v>4832</v>
      </c>
      <c r="E142" s="85"/>
      <c r="F142" s="8">
        <v>730</v>
      </c>
      <c r="G142" s="8">
        <f t="shared" si="11"/>
        <v>91.771428571428572</v>
      </c>
      <c r="H142" s="6"/>
      <c r="I142" s="1">
        <f t="shared" si="10"/>
        <v>0</v>
      </c>
    </row>
    <row r="143" spans="2:9" ht="15.75" customHeight="1" x14ac:dyDescent="0.2">
      <c r="B143" s="80" t="s">
        <v>149</v>
      </c>
      <c r="C143" s="80"/>
      <c r="D143" s="91" t="s">
        <v>206</v>
      </c>
      <c r="E143" s="82"/>
      <c r="F143" s="8">
        <v>15</v>
      </c>
      <c r="G143" s="8">
        <f t="shared" si="11"/>
        <v>1.8857142857142859</v>
      </c>
      <c r="H143" s="6"/>
      <c r="I143" s="1">
        <f t="shared" si="10"/>
        <v>0</v>
      </c>
    </row>
    <row r="144" spans="2:9" ht="15.75" customHeight="1" x14ac:dyDescent="0.2">
      <c r="B144" s="80" t="s">
        <v>207</v>
      </c>
      <c r="C144" s="80"/>
      <c r="D144" s="91" t="s">
        <v>208</v>
      </c>
      <c r="E144" s="82"/>
      <c r="F144" s="8">
        <v>1400</v>
      </c>
      <c r="G144" s="8">
        <f t="shared" si="11"/>
        <v>176</v>
      </c>
      <c r="H144" s="6"/>
      <c r="I144" s="1">
        <f t="shared" si="10"/>
        <v>0</v>
      </c>
    </row>
    <row r="145" spans="2:9" ht="15.75" customHeight="1" x14ac:dyDescent="0.2">
      <c r="B145" s="80" t="s">
        <v>82</v>
      </c>
      <c r="C145" s="80"/>
      <c r="D145" s="81">
        <v>6128</v>
      </c>
      <c r="E145" s="82"/>
      <c r="F145" s="8">
        <v>900</v>
      </c>
      <c r="G145" s="8">
        <f t="shared" si="11"/>
        <v>113.14285714285715</v>
      </c>
      <c r="H145" s="6"/>
      <c r="I145" s="1">
        <f t="shared" si="10"/>
        <v>0</v>
      </c>
    </row>
    <row r="146" spans="2:9" ht="15.75" customHeight="1" x14ac:dyDescent="0.2">
      <c r="B146" s="80" t="s">
        <v>110</v>
      </c>
      <c r="C146" s="80"/>
      <c r="D146" s="81">
        <v>6395</v>
      </c>
      <c r="E146" s="82"/>
      <c r="F146" s="8">
        <v>1</v>
      </c>
      <c r="G146" s="8">
        <v>1</v>
      </c>
      <c r="H146" s="6"/>
      <c r="I146" s="1">
        <f t="shared" si="10"/>
        <v>0</v>
      </c>
    </row>
    <row r="147" spans="2:9" ht="15.75" customHeight="1" x14ac:dyDescent="0.2">
      <c r="B147" s="80" t="s">
        <v>111</v>
      </c>
      <c r="C147" s="80"/>
      <c r="D147" s="81">
        <v>6404</v>
      </c>
      <c r="E147" s="83"/>
      <c r="F147" s="8">
        <v>170</v>
      </c>
      <c r="G147" s="8">
        <f t="shared" si="11"/>
        <v>21.371428571428574</v>
      </c>
      <c r="H147" s="6"/>
      <c r="I147" s="1">
        <f t="shared" si="10"/>
        <v>0</v>
      </c>
    </row>
    <row r="148" spans="2:9" ht="15.75" customHeight="1" x14ac:dyDescent="0.2">
      <c r="B148" s="80" t="s">
        <v>112</v>
      </c>
      <c r="C148" s="80"/>
      <c r="D148" s="81">
        <v>6406</v>
      </c>
      <c r="E148" s="82"/>
      <c r="F148" s="8">
        <v>16</v>
      </c>
      <c r="G148" s="8">
        <f t="shared" si="11"/>
        <v>2.0114285714285716</v>
      </c>
      <c r="H148" s="6"/>
      <c r="I148" s="1">
        <f t="shared" si="10"/>
        <v>0</v>
      </c>
    </row>
    <row r="149" spans="2:9" ht="15.75" customHeight="1" x14ac:dyDescent="0.2">
      <c r="B149" s="41" t="s">
        <v>58</v>
      </c>
      <c r="C149" s="41"/>
      <c r="D149" s="84">
        <v>6435</v>
      </c>
      <c r="E149" s="85"/>
      <c r="F149" s="8">
        <v>28</v>
      </c>
      <c r="G149" s="8">
        <f t="shared" si="11"/>
        <v>3.5200000000000005</v>
      </c>
      <c r="H149" s="6"/>
      <c r="I149" s="1">
        <f t="shared" si="10"/>
        <v>0</v>
      </c>
    </row>
    <row r="150" spans="2:9" ht="15.75" customHeight="1" x14ac:dyDescent="0.2">
      <c r="B150" s="41" t="s">
        <v>66</v>
      </c>
      <c r="C150" s="41"/>
      <c r="D150" s="84">
        <v>6458</v>
      </c>
      <c r="E150" s="85"/>
      <c r="F150" s="8">
        <v>16</v>
      </c>
      <c r="G150" s="8">
        <f t="shared" si="11"/>
        <v>2.0114285714285716</v>
      </c>
      <c r="H150" s="6"/>
      <c r="I150" s="1">
        <f t="shared" si="10"/>
        <v>0</v>
      </c>
    </row>
    <row r="151" spans="2:9" ht="15.75" customHeight="1" x14ac:dyDescent="0.2">
      <c r="B151" s="41" t="s">
        <v>59</v>
      </c>
      <c r="C151" s="41"/>
      <c r="D151" s="84">
        <v>12510</v>
      </c>
      <c r="E151" s="85"/>
      <c r="F151" s="8">
        <v>310</v>
      </c>
      <c r="G151" s="8">
        <f t="shared" si="11"/>
        <v>38.971428571428575</v>
      </c>
      <c r="H151" s="6"/>
      <c r="I151" s="1">
        <f t="shared" si="10"/>
        <v>0</v>
      </c>
    </row>
    <row r="152" spans="2:9" ht="15.75" customHeight="1" x14ac:dyDescent="0.2">
      <c r="B152" s="86" t="s">
        <v>60</v>
      </c>
      <c r="C152" s="86"/>
      <c r="D152" s="84">
        <v>23392</v>
      </c>
      <c r="E152" s="85"/>
      <c r="F152" s="8">
        <v>2</v>
      </c>
      <c r="G152" s="8">
        <v>1</v>
      </c>
      <c r="H152" s="6"/>
      <c r="I152" s="1">
        <f>G152*H152</f>
        <v>0</v>
      </c>
    </row>
    <row r="153" spans="2:9" ht="15.75" customHeight="1" x14ac:dyDescent="0.2">
      <c r="B153" s="87" t="s">
        <v>171</v>
      </c>
      <c r="C153" s="87"/>
      <c r="D153" s="84"/>
      <c r="E153" s="85"/>
      <c r="F153" s="8">
        <v>44</v>
      </c>
      <c r="G153" s="8">
        <f t="shared" si="11"/>
        <v>5.531428571428572</v>
      </c>
      <c r="H153" s="6"/>
      <c r="I153" s="1">
        <f t="shared" si="10"/>
        <v>0</v>
      </c>
    </row>
    <row r="154" spans="2:9" ht="15.75" customHeight="1" x14ac:dyDescent="0.2">
      <c r="B154" s="87" t="s">
        <v>172</v>
      </c>
      <c r="C154" s="87"/>
      <c r="D154" s="84">
        <v>4221</v>
      </c>
      <c r="E154" s="85"/>
      <c r="F154" s="8">
        <v>1</v>
      </c>
      <c r="G154" s="8">
        <v>1</v>
      </c>
      <c r="H154" s="6"/>
      <c r="I154" s="1">
        <f t="shared" si="10"/>
        <v>0</v>
      </c>
    </row>
    <row r="155" spans="2:9" ht="25.5" customHeight="1" x14ac:dyDescent="0.2">
      <c r="B155" s="77" t="s">
        <v>5</v>
      </c>
      <c r="C155" s="78"/>
      <c r="D155" s="78"/>
      <c r="E155" s="78"/>
      <c r="F155" s="78"/>
      <c r="G155" s="78"/>
      <c r="H155" s="78"/>
      <c r="I155" s="4">
        <f>SUM(I68:I154)</f>
        <v>0</v>
      </c>
    </row>
    <row r="156" spans="2:9" x14ac:dyDescent="0.2">
      <c r="I156" s="79"/>
    </row>
    <row r="157" spans="2:9" ht="49.5" customHeight="1" x14ac:dyDescent="0.2">
      <c r="B157" s="68" t="s">
        <v>120</v>
      </c>
      <c r="C157" s="68"/>
      <c r="D157" s="58" t="s">
        <v>16</v>
      </c>
      <c r="E157" s="58"/>
      <c r="F157" s="69" t="s">
        <v>17</v>
      </c>
      <c r="G157" s="69" t="s">
        <v>17</v>
      </c>
      <c r="H157" s="39" t="s">
        <v>2</v>
      </c>
      <c r="I157" s="70" t="s">
        <v>14</v>
      </c>
    </row>
    <row r="158" spans="2:9" ht="25.5" customHeight="1" x14ac:dyDescent="0.2">
      <c r="B158" s="71" t="s">
        <v>19</v>
      </c>
      <c r="C158" s="72"/>
      <c r="D158" s="55" t="s">
        <v>20</v>
      </c>
      <c r="E158" s="55"/>
      <c r="F158" s="8">
        <v>22</v>
      </c>
      <c r="G158" s="8">
        <f t="shared" ref="G158:G171" si="12">F158*$G$11</f>
        <v>2.765714285714286</v>
      </c>
      <c r="H158" s="6"/>
      <c r="I158" s="1">
        <f t="shared" ref="I158" si="13">G158*H158</f>
        <v>0</v>
      </c>
    </row>
    <row r="159" spans="2:9" ht="25.5" customHeight="1" x14ac:dyDescent="0.2">
      <c r="B159" s="71" t="s">
        <v>222</v>
      </c>
      <c r="C159" s="72"/>
      <c r="D159" s="55" t="s">
        <v>223</v>
      </c>
      <c r="E159" s="55"/>
      <c r="F159" s="8">
        <v>12</v>
      </c>
      <c r="G159" s="8">
        <f t="shared" ref="G159" si="14">F159*$G$11</f>
        <v>1.5085714285714287</v>
      </c>
      <c r="H159" s="6"/>
      <c r="I159" s="1">
        <f t="shared" ref="I159" si="15">G159*H159</f>
        <v>0</v>
      </c>
    </row>
    <row r="160" spans="2:9" ht="25.5" customHeight="1" x14ac:dyDescent="0.2">
      <c r="B160" s="71" t="s">
        <v>232</v>
      </c>
      <c r="C160" s="72"/>
      <c r="D160" s="55" t="s">
        <v>233</v>
      </c>
      <c r="E160" s="55"/>
      <c r="F160" s="8">
        <v>106</v>
      </c>
      <c r="G160" s="8">
        <f t="shared" ref="G160" si="16">F160*$G$11</f>
        <v>13.325714285714287</v>
      </c>
      <c r="H160" s="6"/>
      <c r="I160" s="1">
        <f t="shared" ref="I160" si="17">G160*H160</f>
        <v>0</v>
      </c>
    </row>
    <row r="161" spans="2:9" ht="25.5" customHeight="1" x14ac:dyDescent="0.2">
      <c r="B161" s="71" t="s">
        <v>234</v>
      </c>
      <c r="C161" s="72"/>
      <c r="D161" s="55" t="s">
        <v>235</v>
      </c>
      <c r="E161" s="55"/>
      <c r="F161" s="8">
        <v>20</v>
      </c>
      <c r="G161" s="8">
        <f t="shared" ref="G161" si="18">F161*$G$11</f>
        <v>2.5142857142857142</v>
      </c>
      <c r="H161" s="6"/>
      <c r="I161" s="1">
        <f t="shared" ref="I161:I176" si="19">G161*H161</f>
        <v>0</v>
      </c>
    </row>
    <row r="162" spans="2:9" ht="25.5" customHeight="1" x14ac:dyDescent="0.2">
      <c r="B162" s="71" t="s">
        <v>210</v>
      </c>
      <c r="C162" s="72"/>
      <c r="D162" s="75" t="s">
        <v>211</v>
      </c>
      <c r="E162" s="76"/>
      <c r="F162" s="8">
        <v>246</v>
      </c>
      <c r="G162" s="8">
        <f t="shared" si="12"/>
        <v>30.925714285714289</v>
      </c>
      <c r="H162" s="6"/>
      <c r="I162" s="1">
        <f t="shared" si="19"/>
        <v>0</v>
      </c>
    </row>
    <row r="163" spans="2:9" ht="25.5" customHeight="1" x14ac:dyDescent="0.2">
      <c r="B163" s="71" t="s">
        <v>212</v>
      </c>
      <c r="C163" s="72"/>
      <c r="D163" s="75" t="s">
        <v>213</v>
      </c>
      <c r="E163" s="76"/>
      <c r="F163" s="8">
        <v>32</v>
      </c>
      <c r="G163" s="8">
        <f t="shared" si="12"/>
        <v>4.0228571428571431</v>
      </c>
      <c r="H163" s="6"/>
      <c r="I163" s="1">
        <f t="shared" si="19"/>
        <v>0</v>
      </c>
    </row>
    <row r="164" spans="2:9" ht="25.5" customHeight="1" x14ac:dyDescent="0.2">
      <c r="B164" s="71" t="s">
        <v>214</v>
      </c>
      <c r="C164" s="72"/>
      <c r="D164" s="75" t="s">
        <v>215</v>
      </c>
      <c r="E164" s="76"/>
      <c r="F164" s="8">
        <v>122</v>
      </c>
      <c r="G164" s="8">
        <f t="shared" si="12"/>
        <v>15.337142857142858</v>
      </c>
      <c r="H164" s="6"/>
      <c r="I164" s="1">
        <f t="shared" si="19"/>
        <v>0</v>
      </c>
    </row>
    <row r="165" spans="2:9" ht="25.5" customHeight="1" x14ac:dyDescent="0.2">
      <c r="B165" s="71" t="s">
        <v>216</v>
      </c>
      <c r="C165" s="72"/>
      <c r="D165" s="75" t="s">
        <v>217</v>
      </c>
      <c r="E165" s="76"/>
      <c r="F165" s="8">
        <v>26</v>
      </c>
      <c r="G165" s="8">
        <f t="shared" si="12"/>
        <v>3.2685714285714287</v>
      </c>
      <c r="H165" s="6"/>
      <c r="I165" s="1">
        <f t="shared" si="19"/>
        <v>0</v>
      </c>
    </row>
    <row r="166" spans="2:9" ht="25.5" customHeight="1" x14ac:dyDescent="0.2">
      <c r="B166" s="71" t="s">
        <v>218</v>
      </c>
      <c r="C166" s="72"/>
      <c r="D166" s="75" t="s">
        <v>219</v>
      </c>
      <c r="E166" s="76"/>
      <c r="F166" s="8">
        <v>84</v>
      </c>
      <c r="G166" s="8">
        <f t="shared" si="12"/>
        <v>10.56</v>
      </c>
      <c r="H166" s="6"/>
      <c r="I166" s="1">
        <f t="shared" si="19"/>
        <v>0</v>
      </c>
    </row>
    <row r="167" spans="2:9" ht="25.5" customHeight="1" x14ac:dyDescent="0.2">
      <c r="B167" s="71" t="s">
        <v>220</v>
      </c>
      <c r="C167" s="72"/>
      <c r="D167" s="75" t="s">
        <v>221</v>
      </c>
      <c r="E167" s="76"/>
      <c r="F167" s="8">
        <v>32</v>
      </c>
      <c r="G167" s="8">
        <f t="shared" si="12"/>
        <v>4.0228571428571431</v>
      </c>
      <c r="H167" s="6"/>
      <c r="I167" s="1">
        <f t="shared" si="19"/>
        <v>0</v>
      </c>
    </row>
    <row r="168" spans="2:9" ht="25.5" customHeight="1" x14ac:dyDescent="0.2">
      <c r="B168" s="71" t="s">
        <v>224</v>
      </c>
      <c r="C168" s="72"/>
      <c r="D168" s="75" t="s">
        <v>225</v>
      </c>
      <c r="E168" s="76"/>
      <c r="F168" s="8">
        <v>2</v>
      </c>
      <c r="G168" s="8">
        <v>1</v>
      </c>
      <c r="H168" s="6"/>
      <c r="I168" s="1">
        <f t="shared" si="19"/>
        <v>0</v>
      </c>
    </row>
    <row r="169" spans="2:9" ht="25.5" customHeight="1" x14ac:dyDescent="0.2">
      <c r="B169" s="71" t="s">
        <v>226</v>
      </c>
      <c r="C169" s="72"/>
      <c r="D169" s="75" t="s">
        <v>227</v>
      </c>
      <c r="E169" s="76"/>
      <c r="F169" s="8">
        <v>66</v>
      </c>
      <c r="G169" s="8">
        <f t="shared" si="12"/>
        <v>8.2971428571428572</v>
      </c>
      <c r="H169" s="6"/>
      <c r="I169" s="1">
        <f t="shared" si="19"/>
        <v>0</v>
      </c>
    </row>
    <row r="170" spans="2:9" ht="25.5" customHeight="1" x14ac:dyDescent="0.25">
      <c r="B170" s="71" t="s">
        <v>228</v>
      </c>
      <c r="C170" s="72"/>
      <c r="D170" s="73" t="s">
        <v>229</v>
      </c>
      <c r="E170" s="74"/>
      <c r="F170" s="8">
        <v>6</v>
      </c>
      <c r="G170" s="8">
        <f t="shared" si="12"/>
        <v>0.75428571428571434</v>
      </c>
      <c r="H170" s="6"/>
      <c r="I170" s="1">
        <f t="shared" si="19"/>
        <v>0</v>
      </c>
    </row>
    <row r="171" spans="2:9" ht="25.5" customHeight="1" x14ac:dyDescent="0.25">
      <c r="B171" s="71" t="s">
        <v>230</v>
      </c>
      <c r="C171" s="72"/>
      <c r="D171" s="73" t="s">
        <v>231</v>
      </c>
      <c r="E171" s="74"/>
      <c r="F171" s="8">
        <v>60</v>
      </c>
      <c r="G171" s="8">
        <f t="shared" si="12"/>
        <v>7.5428571428571436</v>
      </c>
      <c r="H171" s="6"/>
      <c r="I171" s="1">
        <f t="shared" si="19"/>
        <v>0</v>
      </c>
    </row>
    <row r="172" spans="2:9" ht="25.5" customHeight="1" x14ac:dyDescent="0.25">
      <c r="B172" s="71" t="s">
        <v>236</v>
      </c>
      <c r="C172" s="72"/>
      <c r="D172" s="73" t="s">
        <v>237</v>
      </c>
      <c r="E172" s="74"/>
      <c r="F172" s="8">
        <v>52</v>
      </c>
      <c r="G172" s="8">
        <f t="shared" ref="G172:G173" si="20">F172*$G$11</f>
        <v>6.5371428571428574</v>
      </c>
      <c r="H172" s="6"/>
      <c r="I172" s="1">
        <f t="shared" si="19"/>
        <v>0</v>
      </c>
    </row>
    <row r="173" spans="2:9" ht="25.5" customHeight="1" x14ac:dyDescent="0.25">
      <c r="B173" s="71" t="s">
        <v>238</v>
      </c>
      <c r="C173" s="72"/>
      <c r="D173" s="73" t="s">
        <v>239</v>
      </c>
      <c r="E173" s="74"/>
      <c r="F173" s="8">
        <v>82</v>
      </c>
      <c r="G173" s="8">
        <f t="shared" si="20"/>
        <v>10.30857142857143</v>
      </c>
      <c r="H173" s="6"/>
      <c r="I173" s="1">
        <f t="shared" si="19"/>
        <v>0</v>
      </c>
    </row>
    <row r="174" spans="2:9" ht="25.5" customHeight="1" x14ac:dyDescent="0.25">
      <c r="B174" s="71" t="s">
        <v>240</v>
      </c>
      <c r="C174" s="72"/>
      <c r="D174" s="73" t="s">
        <v>241</v>
      </c>
      <c r="E174" s="74"/>
      <c r="F174" s="8">
        <v>2</v>
      </c>
      <c r="G174" s="8">
        <v>1</v>
      </c>
      <c r="H174" s="6"/>
      <c r="I174" s="1">
        <f t="shared" si="19"/>
        <v>0</v>
      </c>
    </row>
    <row r="175" spans="2:9" ht="25.5" customHeight="1" x14ac:dyDescent="0.25">
      <c r="B175" s="71" t="s">
        <v>244</v>
      </c>
      <c r="C175" s="72"/>
      <c r="D175" s="73" t="s">
        <v>242</v>
      </c>
      <c r="E175" s="74"/>
      <c r="F175" s="8">
        <v>4</v>
      </c>
      <c r="G175" s="8">
        <f t="shared" ref="G175:G176" si="21">F175*$G$11</f>
        <v>0.50285714285714289</v>
      </c>
      <c r="H175" s="6"/>
      <c r="I175" s="1">
        <f t="shared" si="19"/>
        <v>0</v>
      </c>
    </row>
    <row r="176" spans="2:9" ht="25.5" customHeight="1" x14ac:dyDescent="0.25">
      <c r="B176" s="71" t="s">
        <v>243</v>
      </c>
      <c r="C176" s="72"/>
      <c r="D176" s="73" t="s">
        <v>245</v>
      </c>
      <c r="E176" s="74"/>
      <c r="F176" s="8">
        <v>6</v>
      </c>
      <c r="G176" s="8">
        <f t="shared" si="21"/>
        <v>0.75428571428571434</v>
      </c>
      <c r="H176" s="6"/>
      <c r="I176" s="1">
        <f t="shared" si="19"/>
        <v>0</v>
      </c>
    </row>
    <row r="177" spans="2:10" ht="25.5" customHeight="1" x14ac:dyDescent="0.2">
      <c r="B177" s="67" t="s">
        <v>5</v>
      </c>
      <c r="C177" s="67"/>
      <c r="D177" s="67"/>
      <c r="E177" s="67"/>
      <c r="F177" s="67"/>
      <c r="G177" s="67"/>
      <c r="H177" s="67"/>
      <c r="I177" s="4">
        <f>SUM(I158:I176)</f>
        <v>0</v>
      </c>
    </row>
    <row r="178" spans="2:10" x14ac:dyDescent="0.2">
      <c r="B178" s="56"/>
      <c r="C178" s="56"/>
      <c r="D178" s="56"/>
      <c r="E178" s="56"/>
      <c r="F178" s="56"/>
      <c r="G178" s="56"/>
      <c r="H178" s="56"/>
      <c r="I178" s="56"/>
    </row>
    <row r="179" spans="2:10" ht="49.5" customHeight="1" x14ac:dyDescent="0.2">
      <c r="B179" s="68" t="s">
        <v>121</v>
      </c>
      <c r="C179" s="68"/>
      <c r="D179" s="58" t="s">
        <v>16</v>
      </c>
      <c r="E179" s="58"/>
      <c r="F179" s="69" t="s">
        <v>17</v>
      </c>
      <c r="G179" s="69" t="s">
        <v>17</v>
      </c>
      <c r="H179" s="39" t="s">
        <v>2</v>
      </c>
      <c r="I179" s="70" t="s">
        <v>14</v>
      </c>
    </row>
    <row r="180" spans="2:10" ht="25.5" customHeight="1" x14ac:dyDescent="0.2">
      <c r="B180" s="60" t="s">
        <v>126</v>
      </c>
      <c r="C180" s="60"/>
      <c r="D180" s="50" t="s">
        <v>127</v>
      </c>
      <c r="E180" s="50"/>
      <c r="F180" s="8">
        <v>8</v>
      </c>
      <c r="G180" s="8">
        <f t="shared" ref="G180:G189" si="22">F180*$G$11</f>
        <v>1.0057142857142858</v>
      </c>
      <c r="H180" s="6"/>
      <c r="I180" s="1">
        <f t="shared" ref="I180:I190" si="23">G180*H180</f>
        <v>0</v>
      </c>
    </row>
    <row r="181" spans="2:10" ht="25.5" customHeight="1" x14ac:dyDescent="0.2">
      <c r="B181" s="60" t="s">
        <v>131</v>
      </c>
      <c r="C181" s="60"/>
      <c r="D181" s="50" t="s">
        <v>132</v>
      </c>
      <c r="E181" s="50"/>
      <c r="F181" s="8">
        <v>12</v>
      </c>
      <c r="G181" s="8">
        <f t="shared" si="22"/>
        <v>1.5085714285714287</v>
      </c>
      <c r="H181" s="6"/>
      <c r="I181" s="1">
        <f t="shared" si="23"/>
        <v>0</v>
      </c>
    </row>
    <row r="182" spans="2:10" ht="25.5" customHeight="1" x14ac:dyDescent="0.2">
      <c r="B182" s="61" t="s">
        <v>133</v>
      </c>
      <c r="C182" s="62"/>
      <c r="D182" s="50" t="s">
        <v>134</v>
      </c>
      <c r="E182" s="50"/>
      <c r="F182" s="8">
        <v>4</v>
      </c>
      <c r="G182" s="8">
        <f>F182*$G$11</f>
        <v>0.50285714285714289</v>
      </c>
      <c r="H182" s="6"/>
      <c r="I182" s="1">
        <f t="shared" si="23"/>
        <v>0</v>
      </c>
    </row>
    <row r="183" spans="2:10" ht="25.5" customHeight="1" x14ac:dyDescent="0.2">
      <c r="B183" s="61" t="s">
        <v>21</v>
      </c>
      <c r="C183" s="62"/>
      <c r="D183" s="50" t="s">
        <v>22</v>
      </c>
      <c r="E183" s="50"/>
      <c r="F183" s="8">
        <v>4</v>
      </c>
      <c r="G183" s="8">
        <f t="shared" si="22"/>
        <v>0.50285714285714289</v>
      </c>
      <c r="H183" s="6"/>
      <c r="I183" s="1">
        <f t="shared" si="23"/>
        <v>0</v>
      </c>
    </row>
    <row r="184" spans="2:10" ht="25.5" customHeight="1" x14ac:dyDescent="0.2">
      <c r="B184" s="63" t="s">
        <v>152</v>
      </c>
      <c r="C184" s="64"/>
      <c r="D184" s="50" t="s">
        <v>153</v>
      </c>
      <c r="E184" s="50"/>
      <c r="F184" s="8">
        <v>4</v>
      </c>
      <c r="G184" s="8">
        <f t="shared" si="22"/>
        <v>0.50285714285714289</v>
      </c>
      <c r="H184" s="6"/>
      <c r="I184" s="1">
        <f t="shared" si="23"/>
        <v>0</v>
      </c>
    </row>
    <row r="185" spans="2:10" ht="25.5" customHeight="1" x14ac:dyDescent="0.2">
      <c r="B185" s="63" t="s">
        <v>154</v>
      </c>
      <c r="C185" s="64"/>
      <c r="D185" s="50" t="s">
        <v>155</v>
      </c>
      <c r="E185" s="50"/>
      <c r="F185" s="8">
        <v>4</v>
      </c>
      <c r="G185" s="8">
        <f t="shared" si="22"/>
        <v>0.50285714285714289</v>
      </c>
      <c r="H185" s="6"/>
      <c r="I185" s="1">
        <f t="shared" si="23"/>
        <v>0</v>
      </c>
    </row>
    <row r="186" spans="2:10" ht="25.5" customHeight="1" x14ac:dyDescent="0.2">
      <c r="B186" s="63" t="s">
        <v>156</v>
      </c>
      <c r="C186" s="64"/>
      <c r="D186" s="50" t="s">
        <v>157</v>
      </c>
      <c r="E186" s="50"/>
      <c r="F186" s="8">
        <v>2</v>
      </c>
      <c r="G186" s="8">
        <v>1</v>
      </c>
      <c r="H186" s="6"/>
      <c r="I186" s="1">
        <f t="shared" si="23"/>
        <v>0</v>
      </c>
    </row>
    <row r="187" spans="2:10" ht="25.5" customHeight="1" x14ac:dyDescent="0.2">
      <c r="B187" s="63" t="s">
        <v>158</v>
      </c>
      <c r="C187" s="64"/>
      <c r="D187" s="50" t="s">
        <v>159</v>
      </c>
      <c r="E187" s="50"/>
      <c r="F187" s="8">
        <v>2</v>
      </c>
      <c r="G187" s="8">
        <v>1</v>
      </c>
      <c r="H187" s="6"/>
      <c r="I187" s="1">
        <f t="shared" si="23"/>
        <v>0</v>
      </c>
    </row>
    <row r="188" spans="2:10" ht="25.5" customHeight="1" x14ac:dyDescent="0.2">
      <c r="B188" s="63" t="s">
        <v>160</v>
      </c>
      <c r="C188" s="64"/>
      <c r="D188" s="50" t="s">
        <v>161</v>
      </c>
      <c r="E188" s="50"/>
      <c r="F188" s="8">
        <v>6</v>
      </c>
      <c r="G188" s="8">
        <f t="shared" si="22"/>
        <v>0.75428571428571434</v>
      </c>
      <c r="H188" s="6"/>
      <c r="I188" s="1">
        <f t="shared" si="23"/>
        <v>0</v>
      </c>
    </row>
    <row r="189" spans="2:10" ht="25.5" customHeight="1" x14ac:dyDescent="0.2">
      <c r="B189" s="63" t="s">
        <v>162</v>
      </c>
      <c r="C189" s="64"/>
      <c r="D189" s="50" t="s">
        <v>163</v>
      </c>
      <c r="E189" s="50"/>
      <c r="F189" s="8">
        <v>4</v>
      </c>
      <c r="G189" s="8">
        <f t="shared" si="22"/>
        <v>0.50285714285714289</v>
      </c>
      <c r="H189" s="6"/>
      <c r="I189" s="1">
        <f t="shared" si="23"/>
        <v>0</v>
      </c>
    </row>
    <row r="190" spans="2:10" ht="25.5" customHeight="1" x14ac:dyDescent="0.2">
      <c r="B190" s="65" t="s">
        <v>164</v>
      </c>
      <c r="C190" s="66"/>
      <c r="D190" s="50" t="s">
        <v>165</v>
      </c>
      <c r="E190" s="50"/>
      <c r="F190" s="8">
        <v>2</v>
      </c>
      <c r="G190" s="8">
        <v>1</v>
      </c>
      <c r="H190" s="6"/>
      <c r="I190" s="1">
        <f t="shared" si="23"/>
        <v>0</v>
      </c>
    </row>
    <row r="191" spans="2:10" ht="25.5" customHeight="1" x14ac:dyDescent="0.2">
      <c r="B191" s="30" t="s">
        <v>5</v>
      </c>
      <c r="C191" s="30"/>
      <c r="D191" s="30"/>
      <c r="E191" s="30"/>
      <c r="F191" s="30"/>
      <c r="G191" s="30"/>
      <c r="H191" s="30"/>
      <c r="I191" s="2">
        <f>SUM(I180:I190)</f>
        <v>0</v>
      </c>
      <c r="J191" s="48"/>
    </row>
    <row r="192" spans="2:10" ht="15" x14ac:dyDescent="0.2">
      <c r="B192" s="56"/>
      <c r="C192" s="56"/>
      <c r="D192" s="56"/>
      <c r="E192" s="56"/>
      <c r="F192" s="56"/>
      <c r="G192" s="56"/>
      <c r="H192" s="56"/>
      <c r="I192" s="56"/>
      <c r="J192" s="48"/>
    </row>
    <row r="193" spans="2:10" ht="48.75" customHeight="1" x14ac:dyDescent="0.2">
      <c r="B193" s="57" t="s">
        <v>122</v>
      </c>
      <c r="C193" s="57"/>
      <c r="D193" s="58" t="s">
        <v>16</v>
      </c>
      <c r="E193" s="58"/>
      <c r="F193" s="38" t="s">
        <v>17</v>
      </c>
      <c r="G193" s="38" t="s">
        <v>17</v>
      </c>
      <c r="H193" s="39" t="s">
        <v>2</v>
      </c>
      <c r="I193" s="39" t="s">
        <v>14</v>
      </c>
      <c r="J193" s="59"/>
    </row>
    <row r="194" spans="2:10" ht="25.5" customHeight="1" x14ac:dyDescent="0.2">
      <c r="B194" s="41" t="s">
        <v>23</v>
      </c>
      <c r="C194" s="41"/>
      <c r="D194" s="50">
        <v>1270</v>
      </c>
      <c r="E194" s="50"/>
      <c r="F194" s="8">
        <v>640</v>
      </c>
      <c r="G194" s="8">
        <f t="shared" ref="G194:G200" si="24">F194*$G$11</f>
        <v>80.457142857142856</v>
      </c>
      <c r="H194" s="6"/>
      <c r="I194" s="1">
        <f t="shared" ref="I194:I200" si="25">G194*H194</f>
        <v>0</v>
      </c>
      <c r="J194" s="48"/>
    </row>
    <row r="195" spans="2:10" ht="25.5" customHeight="1" x14ac:dyDescent="0.2">
      <c r="B195" s="51" t="s">
        <v>128</v>
      </c>
      <c r="C195" s="52"/>
      <c r="D195" s="53">
        <v>2680</v>
      </c>
      <c r="E195" s="53"/>
      <c r="F195" s="8">
        <v>24</v>
      </c>
      <c r="G195" s="8">
        <f t="shared" si="24"/>
        <v>3.0171428571428573</v>
      </c>
      <c r="H195" s="6"/>
      <c r="I195" s="1">
        <f t="shared" si="25"/>
        <v>0</v>
      </c>
    </row>
    <row r="196" spans="2:10" ht="25.5" customHeight="1" x14ac:dyDescent="0.2">
      <c r="B196" s="54" t="s">
        <v>116</v>
      </c>
      <c r="C196" s="54"/>
      <c r="D196" s="53">
        <v>2682</v>
      </c>
      <c r="E196" s="53"/>
      <c r="F196" s="8">
        <v>550</v>
      </c>
      <c r="G196" s="8">
        <f t="shared" si="24"/>
        <v>69.142857142857153</v>
      </c>
      <c r="H196" s="6"/>
      <c r="I196" s="1">
        <f t="shared" si="25"/>
        <v>0</v>
      </c>
    </row>
    <row r="197" spans="2:10" ht="25.5" customHeight="1" x14ac:dyDescent="0.2">
      <c r="B197" s="26" t="s">
        <v>51</v>
      </c>
      <c r="C197" s="27"/>
      <c r="D197" s="50">
        <v>2852</v>
      </c>
      <c r="E197" s="50"/>
      <c r="F197" s="8">
        <v>2</v>
      </c>
      <c r="G197" s="8">
        <v>1</v>
      </c>
      <c r="H197" s="6"/>
      <c r="I197" s="1">
        <f t="shared" si="25"/>
        <v>0</v>
      </c>
    </row>
    <row r="198" spans="2:10" ht="25.5" customHeight="1" x14ac:dyDescent="0.2">
      <c r="B198" s="26" t="s">
        <v>130</v>
      </c>
      <c r="C198" s="27"/>
      <c r="D198" s="50">
        <v>2858</v>
      </c>
      <c r="E198" s="50"/>
      <c r="F198" s="8">
        <v>4</v>
      </c>
      <c r="G198" s="8">
        <f t="shared" si="24"/>
        <v>0.50285714285714289</v>
      </c>
      <c r="H198" s="6"/>
      <c r="I198" s="1">
        <f t="shared" si="25"/>
        <v>0</v>
      </c>
    </row>
    <row r="199" spans="2:10" ht="25.5" customHeight="1" x14ac:dyDescent="0.2">
      <c r="B199" s="26" t="s">
        <v>129</v>
      </c>
      <c r="C199" s="27"/>
      <c r="D199" s="55"/>
      <c r="E199" s="55"/>
      <c r="F199" s="8">
        <v>56</v>
      </c>
      <c r="G199" s="8">
        <f t="shared" si="24"/>
        <v>7.0400000000000009</v>
      </c>
      <c r="H199" s="6"/>
      <c r="I199" s="1">
        <f t="shared" si="25"/>
        <v>0</v>
      </c>
      <c r="J199" s="49"/>
    </row>
    <row r="200" spans="2:10" ht="25.5" customHeight="1" x14ac:dyDescent="0.2">
      <c r="B200" s="26" t="s">
        <v>117</v>
      </c>
      <c r="C200" s="27"/>
      <c r="D200" s="50">
        <v>1784</v>
      </c>
      <c r="E200" s="50"/>
      <c r="F200" s="8">
        <v>60</v>
      </c>
      <c r="G200" s="8">
        <f t="shared" si="24"/>
        <v>7.5428571428571436</v>
      </c>
      <c r="H200" s="6"/>
      <c r="I200" s="1">
        <f t="shared" si="25"/>
        <v>0</v>
      </c>
    </row>
    <row r="201" spans="2:10" ht="25.5" customHeight="1" x14ac:dyDescent="0.2">
      <c r="B201" s="14" t="s">
        <v>5</v>
      </c>
      <c r="C201" s="15"/>
      <c r="D201" s="15"/>
      <c r="E201" s="15"/>
      <c r="F201" s="15"/>
      <c r="G201" s="15"/>
      <c r="H201" s="15"/>
      <c r="I201" s="2">
        <f>SUM(I194:I200)</f>
        <v>0</v>
      </c>
    </row>
    <row r="202" spans="2:10" ht="25.5" customHeight="1" x14ac:dyDescent="0.2">
      <c r="B202" s="42"/>
      <c r="C202" s="42"/>
      <c r="D202" s="43"/>
      <c r="E202" s="43"/>
      <c r="F202" s="44"/>
      <c r="G202" s="44"/>
      <c r="H202" s="45"/>
      <c r="I202" s="46"/>
    </row>
    <row r="203" spans="2:10" ht="39" customHeight="1" x14ac:dyDescent="0.2">
      <c r="B203" s="47" t="s">
        <v>123</v>
      </c>
      <c r="C203" s="47"/>
      <c r="D203" s="47"/>
      <c r="E203" s="47"/>
      <c r="F203" s="38" t="s">
        <v>17</v>
      </c>
      <c r="G203" s="38" t="s">
        <v>17</v>
      </c>
      <c r="H203" s="39" t="s">
        <v>2</v>
      </c>
      <c r="I203" s="39" t="s">
        <v>14</v>
      </c>
    </row>
    <row r="204" spans="2:10" ht="25.5" customHeight="1" x14ac:dyDescent="0.2">
      <c r="B204" s="26" t="s">
        <v>52</v>
      </c>
      <c r="C204" s="40"/>
      <c r="D204" s="40"/>
      <c r="E204" s="27"/>
      <c r="F204" s="8">
        <v>20</v>
      </c>
      <c r="G204" s="8">
        <f t="shared" ref="G204:G206" si="26">F204*$G$11</f>
        <v>2.5142857142857142</v>
      </c>
      <c r="H204" s="6"/>
      <c r="I204" s="1">
        <f t="shared" ref="I204:I206" si="27">G204*H204</f>
        <v>0</v>
      </c>
    </row>
    <row r="205" spans="2:10" ht="25.5" customHeight="1" x14ac:dyDescent="0.2">
      <c r="B205" s="41" t="s">
        <v>53</v>
      </c>
      <c r="C205" s="41"/>
      <c r="D205" s="41"/>
      <c r="E205" s="41"/>
      <c r="F205" s="8">
        <v>30</v>
      </c>
      <c r="G205" s="8">
        <f t="shared" si="26"/>
        <v>3.7714285714285718</v>
      </c>
      <c r="H205" s="6"/>
      <c r="I205" s="1">
        <f t="shared" si="27"/>
        <v>0</v>
      </c>
    </row>
    <row r="206" spans="2:10" ht="25.5" customHeight="1" x14ac:dyDescent="0.2">
      <c r="B206" s="41" t="s">
        <v>54</v>
      </c>
      <c r="C206" s="41"/>
      <c r="D206" s="41"/>
      <c r="E206" s="41"/>
      <c r="F206" s="8">
        <v>30</v>
      </c>
      <c r="G206" s="8">
        <f t="shared" si="26"/>
        <v>3.7714285714285718</v>
      </c>
      <c r="H206" s="6"/>
      <c r="I206" s="1">
        <f t="shared" si="27"/>
        <v>0</v>
      </c>
    </row>
    <row r="207" spans="2:10" ht="25.5" customHeight="1" x14ac:dyDescent="0.2">
      <c r="B207" s="30" t="s">
        <v>5</v>
      </c>
      <c r="C207" s="30"/>
      <c r="D207" s="30"/>
      <c r="E207" s="30"/>
      <c r="F207" s="30"/>
      <c r="G207" s="30"/>
      <c r="H207" s="30"/>
      <c r="I207" s="2">
        <f>SUM(I204:I206)</f>
        <v>0</v>
      </c>
    </row>
    <row r="208" spans="2:10" ht="20.25" customHeight="1" x14ac:dyDescent="0.2">
      <c r="B208" s="31"/>
      <c r="C208" s="32"/>
      <c r="D208" s="32"/>
      <c r="E208" s="32"/>
      <c r="F208" s="32"/>
      <c r="G208" s="32"/>
      <c r="H208" s="32"/>
      <c r="I208" s="33"/>
    </row>
    <row r="209" spans="2:11" ht="39" customHeight="1" x14ac:dyDescent="0.2">
      <c r="B209" s="34" t="s">
        <v>124</v>
      </c>
      <c r="C209" s="35"/>
      <c r="D209" s="36" t="s">
        <v>16</v>
      </c>
      <c r="E209" s="37"/>
      <c r="F209" s="38" t="s">
        <v>17</v>
      </c>
      <c r="G209" s="38" t="s">
        <v>17</v>
      </c>
      <c r="H209" s="39" t="s">
        <v>2</v>
      </c>
      <c r="I209" s="39" t="s">
        <v>14</v>
      </c>
    </row>
    <row r="210" spans="2:11" ht="25.5" customHeight="1" x14ac:dyDescent="0.2">
      <c r="B210" s="26" t="s">
        <v>50</v>
      </c>
      <c r="C210" s="27"/>
      <c r="D210" s="28" t="s">
        <v>125</v>
      </c>
      <c r="E210" s="29"/>
      <c r="F210" s="8">
        <v>24</v>
      </c>
      <c r="G210" s="8">
        <f t="shared" ref="G210:G211" si="28">F210*$G$11</f>
        <v>3.0171428571428573</v>
      </c>
      <c r="H210" s="6"/>
      <c r="I210" s="1">
        <f t="shared" ref="I210:I211" si="29">G210*H210</f>
        <v>0</v>
      </c>
    </row>
    <row r="211" spans="2:11" ht="25.5" customHeight="1" x14ac:dyDescent="0.2">
      <c r="B211" s="26" t="s">
        <v>49</v>
      </c>
      <c r="C211" s="27"/>
      <c r="D211" s="28" t="s">
        <v>125</v>
      </c>
      <c r="E211" s="29"/>
      <c r="F211" s="8">
        <v>685</v>
      </c>
      <c r="G211" s="8">
        <f t="shared" si="28"/>
        <v>86.114285714285714</v>
      </c>
      <c r="H211" s="6"/>
      <c r="I211" s="1">
        <f t="shared" si="29"/>
        <v>0</v>
      </c>
    </row>
    <row r="212" spans="2:11" ht="25.5" customHeight="1" x14ac:dyDescent="0.2">
      <c r="B212" s="14" t="s">
        <v>5</v>
      </c>
      <c r="C212" s="15"/>
      <c r="D212" s="15"/>
      <c r="E212" s="15"/>
      <c r="F212" s="15"/>
      <c r="G212" s="15"/>
      <c r="H212" s="15"/>
      <c r="I212" s="2">
        <f>SUM(I210:I211)</f>
        <v>0</v>
      </c>
    </row>
    <row r="213" spans="2:11" x14ac:dyDescent="0.2">
      <c r="B213" s="17" t="s">
        <v>24</v>
      </c>
      <c r="C213" s="17"/>
      <c r="D213" s="17"/>
      <c r="E213" s="17"/>
      <c r="F213" s="17"/>
      <c r="G213" s="17"/>
      <c r="H213" s="17"/>
      <c r="I213" s="17"/>
      <c r="J213" s="17"/>
    </row>
    <row r="214" spans="2:11" ht="13.5" thickBot="1" x14ac:dyDescent="0.25">
      <c r="B214" s="17"/>
      <c r="C214" s="17"/>
      <c r="D214" s="17"/>
      <c r="E214" s="17"/>
      <c r="F214" s="17"/>
      <c r="G214" s="17"/>
      <c r="H214" s="17"/>
      <c r="I214" s="17"/>
      <c r="J214" s="17"/>
    </row>
    <row r="215" spans="2:11" ht="30" customHeight="1" thickBot="1" x14ac:dyDescent="0.25">
      <c r="B215" s="18" t="s">
        <v>25</v>
      </c>
      <c r="C215" s="19"/>
      <c r="D215" s="19"/>
      <c r="E215" s="19"/>
      <c r="F215" s="19"/>
      <c r="G215" s="19"/>
      <c r="H215" s="19"/>
      <c r="I215" s="5">
        <f>I59+I155+I177+I191+I201+I207+I65+I212</f>
        <v>0</v>
      </c>
    </row>
    <row r="216" spans="2:11" ht="15" customHeight="1" x14ac:dyDescent="0.2">
      <c r="B216" s="17"/>
      <c r="C216" s="17"/>
      <c r="D216" s="17"/>
      <c r="E216" s="17"/>
      <c r="F216" s="17"/>
      <c r="G216" s="17"/>
      <c r="H216" s="17"/>
      <c r="I216" s="17"/>
      <c r="J216" s="17"/>
    </row>
    <row r="217" spans="2:11" ht="16.5" customHeight="1" thickBot="1" x14ac:dyDescent="0.25">
      <c r="B217" s="17"/>
      <c r="C217" s="17"/>
      <c r="D217" s="17"/>
      <c r="E217" s="17"/>
      <c r="F217" s="17"/>
      <c r="G217" s="17"/>
      <c r="H217" s="17"/>
      <c r="I217" s="17"/>
      <c r="J217" s="17"/>
    </row>
    <row r="218" spans="2:11" ht="33.75" customHeight="1" thickBot="1" x14ac:dyDescent="0.25">
      <c r="B218" s="20" t="s">
        <v>26</v>
      </c>
      <c r="C218" s="21"/>
      <c r="D218" s="21"/>
      <c r="E218" s="21"/>
      <c r="F218" s="21"/>
      <c r="G218" s="21"/>
      <c r="H218" s="21"/>
      <c r="I218" s="7">
        <f>I35+I215</f>
        <v>0</v>
      </c>
      <c r="K218" s="22"/>
    </row>
    <row r="219" spans="2:11" ht="16.5" customHeight="1" x14ac:dyDescent="0.2">
      <c r="B219" s="23"/>
      <c r="C219" s="23"/>
      <c r="D219" s="23"/>
      <c r="E219" s="23"/>
      <c r="F219" s="23"/>
      <c r="G219" s="23"/>
      <c r="H219" s="23"/>
      <c r="I219" s="23"/>
      <c r="J219" s="23"/>
    </row>
  </sheetData>
  <sheetProtection sheet="1" objects="1" scenarios="1"/>
  <protectedRanges>
    <protectedRange password="E246" sqref="C66:H66" name="Alue1_1_2"/>
  </protectedRanges>
  <mergeCells count="237">
    <mergeCell ref="B174:C174"/>
    <mergeCell ref="D174:E174"/>
    <mergeCell ref="B173:C173"/>
    <mergeCell ref="D173:E173"/>
    <mergeCell ref="B175:C175"/>
    <mergeCell ref="D175:E175"/>
    <mergeCell ref="B176:C176"/>
    <mergeCell ref="D176:E176"/>
    <mergeCell ref="B170:C170"/>
    <mergeCell ref="D170:E170"/>
    <mergeCell ref="B171:C171"/>
    <mergeCell ref="D171:E171"/>
    <mergeCell ref="B160:C160"/>
    <mergeCell ref="D160:E160"/>
    <mergeCell ref="B161:C161"/>
    <mergeCell ref="D161:E161"/>
    <mergeCell ref="B172:C172"/>
    <mergeCell ref="D172:E172"/>
    <mergeCell ref="B158:C158"/>
    <mergeCell ref="B162:C162"/>
    <mergeCell ref="B163:C163"/>
    <mergeCell ref="B164:C164"/>
    <mergeCell ref="B165:C165"/>
    <mergeCell ref="B166:C166"/>
    <mergeCell ref="B167:C167"/>
    <mergeCell ref="B169:C169"/>
    <mergeCell ref="D162:E162"/>
    <mergeCell ref="D163:E163"/>
    <mergeCell ref="D164:E164"/>
    <mergeCell ref="D165:E165"/>
    <mergeCell ref="D166:E166"/>
    <mergeCell ref="D167:E167"/>
    <mergeCell ref="D169:E169"/>
    <mergeCell ref="B159:C159"/>
    <mergeCell ref="D159:E159"/>
    <mergeCell ref="B168:C168"/>
    <mergeCell ref="D168:E168"/>
    <mergeCell ref="B119:C119"/>
    <mergeCell ref="B143:C143"/>
    <mergeCell ref="C45:D45"/>
    <mergeCell ref="C46:D46"/>
    <mergeCell ref="C47:D47"/>
    <mergeCell ref="C54:D54"/>
    <mergeCell ref="C55:D55"/>
    <mergeCell ref="C56:D56"/>
    <mergeCell ref="C41:D41"/>
    <mergeCell ref="C42:D42"/>
    <mergeCell ref="C43:D43"/>
    <mergeCell ref="C44:D44"/>
    <mergeCell ref="C50:D50"/>
    <mergeCell ref="C51:D51"/>
    <mergeCell ref="B6:F6"/>
    <mergeCell ref="B10:D11"/>
    <mergeCell ref="B14:E14"/>
    <mergeCell ref="B7:H7"/>
    <mergeCell ref="C31:D31"/>
    <mergeCell ref="B8:F8"/>
    <mergeCell ref="C30:D30"/>
    <mergeCell ref="B16:E16"/>
    <mergeCell ref="B5:H5"/>
    <mergeCell ref="B19:I19"/>
    <mergeCell ref="B20:I20"/>
    <mergeCell ref="B21:D21"/>
    <mergeCell ref="B22:B23"/>
    <mergeCell ref="C22:D22"/>
    <mergeCell ref="C23:D23"/>
    <mergeCell ref="B24:B25"/>
    <mergeCell ref="B28:D28"/>
    <mergeCell ref="B177:H177"/>
    <mergeCell ref="B157:C157"/>
    <mergeCell ref="D157:E157"/>
    <mergeCell ref="B155:H155"/>
    <mergeCell ref="C49:D49"/>
    <mergeCell ref="B37:I37"/>
    <mergeCell ref="B38:I38"/>
    <mergeCell ref="B39:D39"/>
    <mergeCell ref="B40:B48"/>
    <mergeCell ref="C40:D40"/>
    <mergeCell ref="C48:D48"/>
    <mergeCell ref="B66:I66"/>
    <mergeCell ref="B67:C67"/>
    <mergeCell ref="C57:D57"/>
    <mergeCell ref="C58:D58"/>
    <mergeCell ref="C52:D52"/>
    <mergeCell ref="C53:D53"/>
    <mergeCell ref="B60:I60"/>
    <mergeCell ref="B96:C96"/>
    <mergeCell ref="B74:C74"/>
    <mergeCell ref="B98:C98"/>
    <mergeCell ref="B150:C150"/>
    <mergeCell ref="D196:E196"/>
    <mergeCell ref="B194:C194"/>
    <mergeCell ref="D194:E194"/>
    <mergeCell ref="D198:E198"/>
    <mergeCell ref="D197:E197"/>
    <mergeCell ref="B197:C197"/>
    <mergeCell ref="B192:I192"/>
    <mergeCell ref="B193:C193"/>
    <mergeCell ref="D193:E193"/>
    <mergeCell ref="D195:E195"/>
    <mergeCell ref="B191:H191"/>
    <mergeCell ref="B181:C181"/>
    <mergeCell ref="D181:E181"/>
    <mergeCell ref="D183:E183"/>
    <mergeCell ref="B179:C179"/>
    <mergeCell ref="D179:E179"/>
    <mergeCell ref="B180:C180"/>
    <mergeCell ref="D180:E180"/>
    <mergeCell ref="B183:C183"/>
    <mergeCell ref="B182:C182"/>
    <mergeCell ref="D182:E182"/>
    <mergeCell ref="B102:C102"/>
    <mergeCell ref="B103:C103"/>
    <mergeCell ref="B104:C104"/>
    <mergeCell ref="B105:C105"/>
    <mergeCell ref="B80:C80"/>
    <mergeCell ref="B81:C81"/>
    <mergeCell ref="B82:C82"/>
    <mergeCell ref="B83:C83"/>
    <mergeCell ref="B84:C84"/>
    <mergeCell ref="B85:C85"/>
    <mergeCell ref="B86:C86"/>
    <mergeCell ref="B87:C87"/>
    <mergeCell ref="D158:E158"/>
    <mergeCell ref="B88:C88"/>
    <mergeCell ref="B89:C89"/>
    <mergeCell ref="B90:C90"/>
    <mergeCell ref="B92:C92"/>
    <mergeCell ref="B91:C91"/>
    <mergeCell ref="B93:C93"/>
    <mergeCell ref="B94:C94"/>
    <mergeCell ref="B95:C95"/>
    <mergeCell ref="B97:C97"/>
    <mergeCell ref="B106:C106"/>
    <mergeCell ref="B107:C107"/>
    <mergeCell ref="B108:C108"/>
    <mergeCell ref="B109:C109"/>
    <mergeCell ref="B110:C110"/>
    <mergeCell ref="B111:C111"/>
    <mergeCell ref="B113:C113"/>
    <mergeCell ref="B116:C116"/>
    <mergeCell ref="B115:C115"/>
    <mergeCell ref="B114:C114"/>
    <mergeCell ref="B138:C138"/>
    <mergeCell ref="B99:C99"/>
    <mergeCell ref="B100:C100"/>
    <mergeCell ref="B101:C101"/>
    <mergeCell ref="B219:J219"/>
    <mergeCell ref="B68:C68"/>
    <mergeCell ref="B69:C69"/>
    <mergeCell ref="B70:C70"/>
    <mergeCell ref="B71:C71"/>
    <mergeCell ref="B72:C72"/>
    <mergeCell ref="B152:C152"/>
    <mergeCell ref="B151:C151"/>
    <mergeCell ref="B149:C149"/>
    <mergeCell ref="B148:C148"/>
    <mergeCell ref="B147:C147"/>
    <mergeCell ref="B146:C146"/>
    <mergeCell ref="B73:C73"/>
    <mergeCell ref="B75:C75"/>
    <mergeCell ref="B76:C76"/>
    <mergeCell ref="B77:C77"/>
    <mergeCell ref="B209:C209"/>
    <mergeCell ref="D209:E209"/>
    <mergeCell ref="B78:C78"/>
    <mergeCell ref="B79:C79"/>
    <mergeCell ref="B121:C121"/>
    <mergeCell ref="B122:C122"/>
    <mergeCell ref="B123:C123"/>
    <mergeCell ref="B178:I178"/>
    <mergeCell ref="B140:C140"/>
    <mergeCell ref="B124:C124"/>
    <mergeCell ref="B125:C125"/>
    <mergeCell ref="B126:C126"/>
    <mergeCell ref="B127:C127"/>
    <mergeCell ref="B128:C128"/>
    <mergeCell ref="B129:C129"/>
    <mergeCell ref="B130:C130"/>
    <mergeCell ref="B131:C131"/>
    <mergeCell ref="B15:E15"/>
    <mergeCell ref="B33:H33"/>
    <mergeCell ref="B26:H26"/>
    <mergeCell ref="B17:H17"/>
    <mergeCell ref="B35:H35"/>
    <mergeCell ref="B59:H59"/>
    <mergeCell ref="B65:H65"/>
    <mergeCell ref="B62:E62"/>
    <mergeCell ref="B61:E61"/>
    <mergeCell ref="B63:E63"/>
    <mergeCell ref="B64:E64"/>
    <mergeCell ref="C29:D29"/>
    <mergeCell ref="C24:D24"/>
    <mergeCell ref="C25:D25"/>
    <mergeCell ref="B18:I18"/>
    <mergeCell ref="B210:C210"/>
    <mergeCell ref="B211:C211"/>
    <mergeCell ref="B212:H212"/>
    <mergeCell ref="B215:H215"/>
    <mergeCell ref="B218:H218"/>
    <mergeCell ref="B200:C200"/>
    <mergeCell ref="B199:C199"/>
    <mergeCell ref="B198:C198"/>
    <mergeCell ref="B203:E203"/>
    <mergeCell ref="B205:E205"/>
    <mergeCell ref="B206:E206"/>
    <mergeCell ref="B207:H207"/>
    <mergeCell ref="B201:H201"/>
    <mergeCell ref="B204:E204"/>
    <mergeCell ref="D211:E211"/>
    <mergeCell ref="D200:E200"/>
    <mergeCell ref="D210:E210"/>
    <mergeCell ref="D199:E199"/>
    <mergeCell ref="D184:E184"/>
    <mergeCell ref="D185:E185"/>
    <mergeCell ref="D186:E186"/>
    <mergeCell ref="D190:E190"/>
    <mergeCell ref="D187:E187"/>
    <mergeCell ref="D189:E189"/>
    <mergeCell ref="D188:E188"/>
    <mergeCell ref="B112:C112"/>
    <mergeCell ref="C32:D32"/>
    <mergeCell ref="B141:C141"/>
    <mergeCell ref="B142:C142"/>
    <mergeCell ref="B144:C144"/>
    <mergeCell ref="B145:C145"/>
    <mergeCell ref="D67:E67"/>
    <mergeCell ref="B132:C132"/>
    <mergeCell ref="B133:C133"/>
    <mergeCell ref="B134:C134"/>
    <mergeCell ref="B135:C135"/>
    <mergeCell ref="B136:C136"/>
    <mergeCell ref="B137:C137"/>
    <mergeCell ref="B117:C117"/>
    <mergeCell ref="B118:C118"/>
    <mergeCell ref="B120:C120"/>
    <mergeCell ref="B139:C139"/>
  </mergeCells>
  <phoneticPr fontId="23" type="noConversion"/>
  <pageMargins left="0.7" right="0.7" top="0.75" bottom="0.75" header="0.3" footer="0.3"/>
  <pageSetup paperSize="9"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fbaa7bb1-131d-4bbc-8162-620bc476fc8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Asiakirja" ma:contentTypeID="0x01010041CFCC0C4003F14584F26DC7D19A9C32" ma:contentTypeVersion="18" ma:contentTypeDescription="Luo uusi asiakirja." ma:contentTypeScope="" ma:versionID="ccd3ccde963411c87ed94007e5b48242">
  <xsd:schema xmlns:xsd="http://www.w3.org/2001/XMLSchema" xmlns:xs="http://www.w3.org/2001/XMLSchema" xmlns:p="http://schemas.microsoft.com/office/2006/metadata/properties" xmlns:ns3="fbaa7bb1-131d-4bbc-8162-620bc476fc82" xmlns:ns4="a8d86e7e-a13f-4adc-8381-684f775c0741" targetNamespace="http://schemas.microsoft.com/office/2006/metadata/properties" ma:root="true" ma:fieldsID="de84a912677855ba8eb49e8eec43f085" ns3:_="" ns4:_="">
    <xsd:import namespace="fbaa7bb1-131d-4bbc-8162-620bc476fc82"/>
    <xsd:import namespace="a8d86e7e-a13f-4adc-8381-684f775c074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aa7bb1-131d-4bbc-8162-620bc476fc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8d86e7e-a13f-4adc-8381-684f775c0741" elementFormDefault="qualified">
    <xsd:import namespace="http://schemas.microsoft.com/office/2006/documentManagement/types"/>
    <xsd:import namespace="http://schemas.microsoft.com/office/infopath/2007/PartnerControls"/>
    <xsd:element name="SharedWithUsers" ma:index="19"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Jakamisen tiedot" ma:internalName="SharedWithDetails" ma:readOnly="true">
      <xsd:simpleType>
        <xsd:restriction base="dms:Note">
          <xsd:maxLength value="255"/>
        </xsd:restriction>
      </xsd:simpleType>
    </xsd:element>
    <xsd:element name="SharingHintHash" ma:index="21" nillable="true" ma:displayName="Jakamisvihjeen hajautu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8C6B38-3DDB-4A3D-A759-1E84A1E746B3}">
  <ds:schemaRefs>
    <ds:schemaRef ds:uri="http://purl.org/dc/term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schemas.microsoft.com/office/infopath/2007/PartnerControls"/>
    <ds:schemaRef ds:uri="a8d86e7e-a13f-4adc-8381-684f775c0741"/>
    <ds:schemaRef ds:uri="fbaa7bb1-131d-4bbc-8162-620bc476fc82"/>
    <ds:schemaRef ds:uri="http://www.w3.org/XML/1998/namespace"/>
    <ds:schemaRef ds:uri="http://purl.org/dc/dcmitype/"/>
  </ds:schemaRefs>
</ds:datastoreItem>
</file>

<file path=customXml/itemProps2.xml><?xml version="1.0" encoding="utf-8"?>
<ds:datastoreItem xmlns:ds="http://schemas.openxmlformats.org/officeDocument/2006/customXml" ds:itemID="{F56F637F-3816-4BE9-BA73-F335925362F6}">
  <ds:schemaRefs>
    <ds:schemaRef ds:uri="http://schemas.microsoft.com/sharepoint/v3/contenttype/forms"/>
  </ds:schemaRefs>
</ds:datastoreItem>
</file>

<file path=customXml/itemProps3.xml><?xml version="1.0" encoding="utf-8"?>
<ds:datastoreItem xmlns:ds="http://schemas.openxmlformats.org/officeDocument/2006/customXml" ds:itemID="{0D85414C-5DD9-4559-A2A4-4F1D958339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aa7bb1-131d-4bbc-8162-620bc476fc82"/>
    <ds:schemaRef ds:uri="a8d86e7e-a13f-4adc-8381-684f775c07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vt:i4>
      </vt:variant>
    </vt:vector>
  </HeadingPairs>
  <TitlesOfParts>
    <vt:vector size="1" baseType="lpstr">
      <vt:lpstr>Hinnastoliite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Parkkonen Sara</dc:creator>
  <cp:lastModifiedBy>Parkkonen Sara</cp:lastModifiedBy>
  <dcterms:created xsi:type="dcterms:W3CDTF">2024-03-22T06:07:29Z</dcterms:created>
  <dcterms:modified xsi:type="dcterms:W3CDTF">2024-04-12T12:53:33Z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0x01010041CFCC0C4003F14584F26DC7D19A9C32</vt:lpwstr>
  </property>
</Properties>
</file>