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https://tiera.sharepoint.com/sites/YhteishankintayksikkVeloraOy2-TVKplus/Jaetut asiakirjat/TVKplus/Kilpailutusmateriaali/TVK+ kisa 2025/Tarjouspyynnön valmistelu/Julkaistut versiot/Korjatut xx.9.2025/"/>
    </mc:Choice>
  </mc:AlternateContent>
  <xr:revisionPtr revIDLastSave="1" documentId="8_{565081A7-B955-4C48-A29B-B80D46553B7A}" xr6:coauthVersionLast="47" xr6:coauthVersionMax="47" xr10:uidLastSave="{9DACAF7D-F833-4D9E-AD0F-4EC1D71747AD}"/>
  <bookViews>
    <workbookView xWindow="24060" yWindow="6780" windowWidth="27285" windowHeight="15345" activeTab="1" xr2:uid="{933C7B05-5E92-2C41-BCAC-E3049B30D2A8}"/>
  </bookViews>
  <sheets>
    <sheet name="Ohje" sheetId="2" r:id="rId1"/>
    <sheet name="Pisteytettävät vaatimukset" sheetId="4" r:id="rId2"/>
  </sheets>
  <definedNames>
    <definedName name="_xlnm._FilterDatabase" localSheetId="1" hidden="1">'Pisteytettävät vaatimukset'!#REF!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06" i="4" l="1"/>
  <c r="H75" i="4"/>
  <c r="H84" i="4"/>
  <c r="H17" i="4" a="1"/>
  <c r="H17" i="4" s="1"/>
  <c r="H100" i="4"/>
  <c r="H99" i="4"/>
  <c r="H27" i="4" a="1"/>
  <c r="H27" i="4" s="1"/>
  <c r="H104" i="4"/>
  <c r="H105" i="4"/>
  <c r="H103" i="4"/>
  <c r="H102" i="4" a="1"/>
  <c r="H102" i="4" s="1"/>
  <c r="H98" i="4" a="1"/>
  <c r="H98" i="4" s="1"/>
  <c r="H97" i="4"/>
  <c r="H96" i="4"/>
  <c r="H90" i="4"/>
  <c r="H91" i="4"/>
  <c r="H92" i="4"/>
  <c r="H93" i="4"/>
  <c r="H89" i="4"/>
  <c r="H87" i="4"/>
  <c r="H86" i="4"/>
  <c r="H79" i="4"/>
  <c r="H80" i="4"/>
  <c r="H81" i="4"/>
  <c r="H82" i="4"/>
  <c r="H83" i="4"/>
  <c r="H78" i="4"/>
  <c r="H77" i="4"/>
  <c r="H74" i="4"/>
  <c r="H72" i="4" a="1"/>
  <c r="H72" i="4" s="1"/>
  <c r="H70" i="4" a="1"/>
  <c r="H70" i="4" s="1"/>
  <c r="H68" i="4" a="1"/>
  <c r="H68" i="4" s="1"/>
  <c r="H66" i="4" a="1"/>
  <c r="H66" i="4" s="1"/>
  <c r="H59" i="4"/>
  <c r="H60" i="4"/>
  <c r="H61" i="4"/>
  <c r="H62" i="4"/>
  <c r="H56" i="4"/>
  <c r="H54" i="4"/>
  <c r="H47" i="4"/>
  <c r="H48" i="4"/>
  <c r="H49" i="4"/>
  <c r="H50" i="4"/>
  <c r="H51" i="4"/>
  <c r="H52" i="4"/>
  <c r="H46" i="4"/>
  <c r="H44" i="4"/>
  <c r="H42" i="4"/>
  <c r="H40" i="4"/>
  <c r="H38" i="4"/>
  <c r="H36" i="4"/>
  <c r="H34" i="4"/>
  <c r="H30" i="4"/>
  <c r="H29" i="4"/>
  <c r="H11" i="4"/>
  <c r="H12" i="4"/>
  <c r="H13" i="4"/>
  <c r="H14" i="4"/>
  <c r="H21" i="4"/>
  <c r="H22" i="4"/>
  <c r="H23" i="4"/>
  <c r="H24" i="4"/>
  <c r="H20" i="4"/>
  <c r="B5" i="4"/>
  <c r="H15" i="4"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<sst xmlns="http://schemas.openxmlformats.org/spreadsheetml/2006/main" count="284" uniqueCount="129">
  <si>
    <t>TAULUKON TÄYTTÖOHJE</t>
  </si>
  <si>
    <t>Jokaiseen vaatimukseen on annettava vastaus.</t>
  </si>
  <si>
    <t xml:space="preserve">I= Pisteytettävä, ei pakollinen vaatimus. Jos ominaisuus toteutuu, tarjoaja saa ilmoitetun pistemäärän.      </t>
  </si>
  <si>
    <t>Taulukkoa ei saa muulla tavalla muuttaa.</t>
  </si>
  <si>
    <t>VAATIMUS</t>
  </si>
  <si>
    <t>P/PL/I</t>
  </si>
  <si>
    <t>Ohjeet lisäselvityksen antamiseen</t>
  </si>
  <si>
    <t>Kuvattava ominaisuus/Tarjoajan vastaus</t>
  </si>
  <si>
    <t>Ohjelmistot ja lisenssit</t>
  </si>
  <si>
    <t>Lukumäärä</t>
  </si>
  <si>
    <t>Taso</t>
  </si>
  <si>
    <t>Korkein taso</t>
  </si>
  <si>
    <t>I</t>
  </si>
  <si>
    <t>Toiseksi korkein taso</t>
  </si>
  <si>
    <t>Kolmanneksi korkein taso</t>
  </si>
  <si>
    <t>Muu taso</t>
  </si>
  <si>
    <t>Apple Device Enrollment (ADE)</t>
  </si>
  <si>
    <t>Tulostimet, monitoimilaitteet sekä tarvikkeet</t>
  </si>
  <si>
    <t>Adobe kumppanuustaso</t>
  </si>
  <si>
    <t>Cisco kumppanuustaso</t>
  </si>
  <si>
    <t>Citrix kumppanuustaso</t>
  </si>
  <si>
    <t>Google kumppanuustaso</t>
  </si>
  <si>
    <t>IBM kumppanuustaso</t>
  </si>
  <si>
    <t>Microsoft kompetenssit</t>
  </si>
  <si>
    <t>RedHat kumppanuustaso</t>
  </si>
  <si>
    <t>Palvelut</t>
  </si>
  <si>
    <t>Työasemaympäristön etätuki</t>
  </si>
  <si>
    <t>Toimittajalla on etätuessa chat-ominaisuus, jolla loppukäyttäjät voivat olla yhteydessä tukeen.</t>
  </si>
  <si>
    <t xml:space="preserve">Service desk -palvelussa on automatisoitu toiminnallisuus salasanojen vaihtamiseksi ja resetoimiseksi. </t>
  </si>
  <si>
    <t>Apple AAER status (hallinto ja yhtiöt)</t>
  </si>
  <si>
    <t>Google Premier Partner (Education &amp; Enterprise)</t>
  </si>
  <si>
    <t>Hinnat piilotettu käyttäjältä (ei tilausoikeutta)</t>
  </si>
  <si>
    <t>Oikeus luoda ja ylläpitää asiakkaan omaa valikoimaa</t>
  </si>
  <si>
    <t>Laiterekisteriin liittyvät pisteytettävät toiminteet</t>
  </si>
  <si>
    <t>Asiakkaan käyttäjä voi itse muokata omaa näkymäänsä</t>
  </si>
  <si>
    <t>Kyllä: 2 pistettä
Ei: 0 pistettä</t>
  </si>
  <si>
    <t>Laiterekisteri tarjoaa eri tasoisia käyttäjäoikeuksia (esim. vain katseluoikeudet, muutoksenteko-oikeudet)</t>
  </si>
  <si>
    <t>Mahdollisuus kytkeä laiterekisteri osaksi Verkkokauppatunnuksia</t>
  </si>
  <si>
    <t>Hankintamalleihin liittyvät pisteytettävät toiminteet</t>
  </si>
  <si>
    <t>Kyky toimittaa pilvipohjaista infonäyttö-palvelua kaikille päätelaitteille mukaan lukien älypuhelimet</t>
  </si>
  <si>
    <t>Liitä todistus kumppanuustasosta tarjouksen liitteeksi</t>
  </si>
  <si>
    <t>Tarjoaja täyttää jokaiselle riville valkoisiin soluihin vastauksensa.</t>
  </si>
  <si>
    <t>Microsoft Windows Autopilot</t>
  </si>
  <si>
    <t>Samsung Knox Mobile Enrollment (KME)</t>
  </si>
  <si>
    <t>Android Enterprise Zero-Touch</t>
  </si>
  <si>
    <t>Google Chrome OS Zero-Touch (ZTE)</t>
  </si>
  <si>
    <t>Gold tai korkeampi kumppanuustaso</t>
  </si>
  <si>
    <t>WithSecure kumppanuustaso</t>
  </si>
  <si>
    <t>Google Partner for ChromeOS tai korkeampi kumppanuustaso</t>
  </si>
  <si>
    <t>Microsoft Business Applications Solutions Partner designation</t>
  </si>
  <si>
    <t>Microsoft Data &amp; AI (Azure) Solutions Partner designation</t>
  </si>
  <si>
    <t>Microsoft Digital &amp; App Innovation (Azure)  Solutions Partner designation</t>
  </si>
  <si>
    <t>Microsoft Infrastructure (Azure) Solutions Partner designation</t>
  </si>
  <si>
    <t>Microsoft Modern Work Solutions Partner designation</t>
  </si>
  <si>
    <t>Microsoft Security Solutions Partner designation</t>
  </si>
  <si>
    <t>Microsoft Azure Expert MSP status</t>
  </si>
  <si>
    <t>Advanced tai korkeampi kumppanuustaso</t>
  </si>
  <si>
    <t>VMware by Broadcom kumppanuustaso</t>
  </si>
  <si>
    <t>Premier tai korkeampi kumppanuustaso</t>
  </si>
  <si>
    <t>Google Certified Trainer henkilöitä</t>
  </si>
  <si>
    <t>Professional ChromeOS administrator</t>
  </si>
  <si>
    <t>Apple Certified IT professional</t>
  </si>
  <si>
    <t>Verkkokauppajärjestelmään liittyvät pisteytettävät toiminteet</t>
  </si>
  <si>
    <t>Asiakkaiden käytössä on suomenkielinen Chat palvelu arkisin 8-16 välisenä aikana</t>
  </si>
  <si>
    <t>Kyllä: 1 piste
Ei: 0 pistettä</t>
  </si>
  <si>
    <t>Toimittajalle palautettujen laitteiden poistaminen hallinnasta
(MS Intune, Apple Device Enrollment, Google Zero Touch, Samsung KNOXX)</t>
  </si>
  <si>
    <t>Toimittajan kautta hankittujen/rekisteröityjen laitteiden poistaminen hallinnasta (MS Intune sekä MS Autopilot, Apple Device Enrollment, Google ZeroTouch, Samsung KNOXX)</t>
  </si>
  <si>
    <t>Asiakkaan omistamien, Toimittajalle palautettujen, työasemien, puhelimien ja tablettien jälkimarkkinointimahdollisuus ja asiakkaalle myyntivoitosta määrämuotoisen hyvityksen tuottaminen</t>
  </si>
  <si>
    <t>Asiakasreferenssi 1</t>
  </si>
  <si>
    <t>Asiakasreferenssi 2</t>
  </si>
  <si>
    <t>Kyllä: 1 pistettä
Ei: 0 pistettä</t>
  </si>
  <si>
    <t>Käyttäjäoikeudet: Verkkokaupan käyttäjille on voitava antaa eritasoisia käyttöoikeuksia verkkokaupassa asioimiseen. Seuraavat oikeudet voidaan antaa tai rajata pois käyttäjäkohtaisesti:</t>
  </si>
  <si>
    <t>10 tai enemmän: 3 pistettä
5-9: 2 pistettä
1-4: 1 piste
Maksimipisteet: 3</t>
  </si>
  <si>
    <t>Tarjoajalla on suoria tarjouksessa mukana olevien työasema/datacenter/verkko-valmistajien ja Tarjoajan välisiä sopimuksia.</t>
  </si>
  <si>
    <t>Mahdollisuus tilata samassa ostoskorissa eri rahoittajille meneviä tuotteita.</t>
  </si>
  <si>
    <t>Mahdollisuus näyttää vain erikoishinnoittelun tarjoavien tukkureiden tuotteita.</t>
  </si>
  <si>
    <t>Ilmoita IT-teknologiavalmistajat sarakkeeseen I (Kuvattava ominaisuus)</t>
  </si>
  <si>
    <t>Ilmoita asiakkaan nimi ja yhteyshenkilö sarakkeeseen I</t>
  </si>
  <si>
    <t>Ilmoita henkilöiden nimet sarakkeeseen I (Kuvattava ominaisuus)</t>
  </si>
  <si>
    <t>Tarjoajan tulee luetella toimittajat sarakkeeseen I</t>
  </si>
  <si>
    <t>Yhteishankintayksikkö Velora Oy</t>
  </si>
  <si>
    <t xml:space="preserve">Copyright© Yhteishankintayksikkö Velora Oy
Tämä asiakirja kaikkine liitteineen on Yhteishankintayksikkö Velora Oy:n omaisuutta ja annettu tarjoajille vain osallistumishakemuksen/ tarjouksen valmistelemista varten. Materiaalin kaikenlainen käyttö ja hyödyntäminen kuten kopiointi, edelleen luovutus, myynti ja/tai muokkaaminen
 muuhun kuin Yhteishankintayksikkö Veloran hyväksymään tarkoitukseen on kielletty ilman Yhteishankintayksikkö Veloran ennalta antamaa kirjallista lupaa.
</t>
  </si>
  <si>
    <t>Mobiililaitteet (tabletit, puhelimet) sekä tarvikkeet</t>
  </si>
  <si>
    <t>Tarjoajan tulee kyetä toimittamaan laajasti eri ohjelmistovalmistajien tuotteita, jotta Asiakkaat voivat hankkia keskitetysti tarvitsemansa käyttöoikeudet. Tarjoajalla tulee olla vähintään seuraavien valmistajien myyntioikeudet (Adobe, Cisco, Citrix, Google, IBM, Microsoft, RedHat, WithSecure ja VMware). Lisäpisteitä saa kumppanuustason laajuudesta, jolla Tarjoaja osoittaa laajemman asiantuntijuutensa ja kykynsä avustaa Asiakkaita heidän ohjelmistohankinnoissaan. Tarjoajan tulee todentaa kumppanuustasot tarjouksessaan esim. todistuksella kumppanuustasoista tai valmistajan lausunnolla.</t>
  </si>
  <si>
    <t xml:space="preserve">Osana työasemahallintaa, Toimittaja huolehtii työasemille asennetun tietoturvasovelluksen ajantasaisuudesta ja päivityksistä. </t>
  </si>
  <si>
    <t>Osana toimittajan työasemahallintaa Toimittaja asentaa Asiakkaan työasemille sovelluksen, joka tarkistaa säännöllisesti työaseman ja sen sovellusten tilaa ja raportoi sen vikatilanteista sekä potentiaalisista vikatilanteista.</t>
  </si>
  <si>
    <t xml:space="preserve">Verkkokauppaan integroidut tukkurit/toimittajat. Järjestelmäpohjaisesti ja automatisoidusti tuote- ja saatavuustiedot toimittavien toimittajien määrä 1-10 kpl.
</t>
  </si>
  <si>
    <t>Verkkokauppa on integroitu markkinoinnin automaatiojärjestelmään</t>
  </si>
  <si>
    <t>Verkkokauppaan voidaan ladata erilaisia artikkeleita, lisätietoa, videoita ja ohjeita (esim. etusivu tai ohje-osio).</t>
  </si>
  <si>
    <t xml:space="preserve">Verkkokauppa on mobiilioptimoitu ja toimii erilaisilla päätelaitteilla
</t>
  </si>
  <si>
    <t>Asiakkaalla on mahdollisuus ajaa kattavia raportteja rekisteristä</t>
  </si>
  <si>
    <t>Toimittajan tulisi kyetä tarjoamaan asiantuntijapalveluita seuraaviin osa-alueisiin, joiden avulla asiakkaat saavat tukea lisenssien hankintaan, hallintaan ja siirtoihin.</t>
  </si>
  <si>
    <t>Asiakas voi hankkia Microsoft 365 lisenssit sopimusmallinsa mukaan Microsoftin Enterprise Agreement sopimuksensa puitteissa tai MPSA- ja CSP-mallilla. Toimittajan tulee kyetä toimittamaan Microsoft 365 lisenssejä edellä mainituilla sopimusmalleilla.</t>
  </si>
  <si>
    <t>Toimittajan tulee kyetä tarjoamaan Asiakkaille reaaliaikainen raportointityökalu, josta Asiakas pystyy seuraamaan Hankintakanavan kautta tehtyjä ohjelmistohankintoja sekä lisenssikauden kestoa.</t>
  </si>
  <si>
    <t xml:space="preserve">Toimittaja on kykenevä toimittamaan seuraavat Asiakkailla jo käytössä olevat integraatiopalvelut: 
- integraatiotyö, Microsoft AD 
- Integraatiotyö, Endpoint Manager (SCCM) 
- Integraatiotyö, Exchange 
- Integraatiotyö, Office 365 
- Integraatiotyö, Sharepoint </t>
  </si>
  <si>
    <t>Pisteytys/ painoarvo</t>
  </si>
  <si>
    <t>Henkilöiden lukumäärä</t>
  </si>
  <si>
    <t>Tarjoajan tulee todentaa osaamisensa tässä tarjouksessa tarjoamiensa tablet- ja/tai puhelinlaitevalmistajien kumppanuustasolla (Yhteishankintayksikkö Velora varmistaa kumppanuustasojen oikeellisuuden tarjoajan ilmoittamilta valmistajilta). Ilmoitettuilla laitevalmistajilla tulee olla virallinen kumppanuusohjelma. Ilmoita sarakkeeseen E kyseisen kumppanuustason (Toimittajan kumppanuustaso) laitevalmistajien määrä. Toimittaja voi halutessaan ilmoittaa samalta laitevalmistajalta useamman kuin yhden kumppanuusohjelman kumppanuustason (esim. enterprise ja education -kumppanuusohjelma). Laitevalmistajan kumppanuustason ohjelman voi käyttää vain kerran. Sarakkeessa E ilmoitettu pistemäärä kerrotaan sarakkeessa F ilmoitetulla luvulla. Tästä vaatimuksesta annetaan korkeintaan 9 pistettä.</t>
  </si>
  <si>
    <t>Hankinnan kohteeseen liittyvät vaatimukset tarjoajalle, IT-teknologiavalmistajat</t>
  </si>
  <si>
    <t>Päätelaitteet</t>
  </si>
  <si>
    <t>Toimialapalvelut</t>
  </si>
  <si>
    <t>Tarjoajalla on osaamista seuraavista eri ekosysteemeistä. Tarjoaja saa pisteet vain yhdestä vaihtoehdosta per ekosysteemi.</t>
  </si>
  <si>
    <t>Google Certified Innovator henkilöitä</t>
  </si>
  <si>
    <t>Kumppanuustasot Suomessa</t>
  </si>
  <si>
    <t>Asiakkaan pääkäyttäjällä on mahdollisuus hallinnoida ja tehdä muutoksia rekisteriin</t>
  </si>
  <si>
    <t xml:space="preserve">Toimittajan asiakaspalvelua ja lähitukea tarjoavien toimipisteiden määrä Suomessa eri hyvinvointialueiden alueella. </t>
  </si>
  <si>
    <t>15 hyvinvointialuetta tai enemmän: 4 pistettä
10-14: 3 pistettä
5-9: 2 pistettä
1-4: 1 piste
Maksimipisteet 4</t>
  </si>
  <si>
    <t>Liite 18 B Pisteytettävät Vaatimukset OA1</t>
  </si>
  <si>
    <t>kaksi henkilöä tai enemmän: 2 p
yksi henkilö: 1 p
ei henkilöitä: 0 p</t>
  </si>
  <si>
    <t>Asiakasreferenssi SSO-integraatiosta organisaatiolle, jossa integraatiota käyttää aktiivisesti vähintään 1000 käyttäjää</t>
  </si>
  <si>
    <t>ICT-laitteiden, -palveluiden ja -ohjelmistojen hankintakanava (Verkkokauppa plus 2026)</t>
  </si>
  <si>
    <t>Valitse vaihtoehto</t>
  </si>
  <si>
    <t>KYLLÄ/ EI</t>
  </si>
  <si>
    <t>Valitse lukumäärä</t>
  </si>
  <si>
    <t xml:space="preserve">Tarjoajalla on oltava suora integraatio valmistajien tai maahantuojien välillä, mikä mahdollistaa laitteiden rekisteröinnin automaattisesti tai osittain automatisoidusti osana toimitusprosessia. </t>
  </si>
  <si>
    <t>Tarjoajan verkkokaupan A4 Tulostimien tuotevalikoiman laajuus. Parhaan markkinahinnan varmistamiseksi Tarjoajan verkkokaupassa tulee olla riittävä määrä tulostimien laitevalmistajia.</t>
  </si>
  <si>
    <t>Ohjelmistojen ja laitteiden hallintaan liittyvät pisteytettävät toiminteet</t>
  </si>
  <si>
    <t>Laitevalmistajien lukumäärä</t>
  </si>
  <si>
    <t>Laitevalmistajia 
6 kpl tai enemmän 2p 
5 kpl 1,5p 
4 kpl 1p
3 kpl tai alle 0p 
Maksimipisteet 2</t>
  </si>
  <si>
    <t>10 toimittajaa 5p
9 toimittajaa 4,5p
8 toimittajaa 4p 
7 toimittajaa 3,5p
6 toimittajaa 3p
5 toimittajaa 2,5p
4 toimittajaa 2p
3 toimittajaa 1,5p
2 toimittajaa 1p
1 toimittaja 0,5p
Maksimipisteet 5</t>
  </si>
  <si>
    <t>Vaatimuksesta kertyvät pisteet. (Tästä vaatimuksesta annetaan korkeintaan 9 pistettä.)</t>
  </si>
  <si>
    <t>Tarjoajalla on kyvykkyys toteuttaa monimerkkitulostusympäristön migraatioita, joissa on yli 50 monitoimilaitetta. Ympäristössä on yhdistetty eri laitevalmistajien tulostimia ja monitoimilaitteita yhden turvatulostusratkaisun alle. 
Tarjoaja todentaa kyvykkyyden nimeämällä asiakasreferenssit ja laitteiden määrät. Migraatiot on tehty aikavälillä 1.1.2022 - 31.8.2025.</t>
  </si>
  <si>
    <t>Ilmoita asiakkaan nimi ja yhteyshenkilö sarakkeeseen I ja migroitujen monitoimilaitteiden määrä sarakkkeessa E</t>
  </si>
  <si>
    <t>Ilmoita toimipisteiden paikkakunnat hyvinvointialuekohtaisesti sarakkeeseen I (Kuvattava ominaisuus)</t>
  </si>
  <si>
    <t>Tarjojan Pisteet (Tilaaja laskee pisteet)</t>
  </si>
  <si>
    <t>Suoria sopimuksia
4 kpl: 3 p
3 kpl: 1,5 p
2 kpl: 1 p
1 kpl: 0,5 p</t>
  </si>
  <si>
    <t>Toimittajan lisenssien ja sopimusten siirroissa konsultoivien henkilöiden määrä Suomessa (suomen-/ruotsinkielellä). Henkilöillä tulee olla sertifioinnilla osoitettua osaamista ohjelmistoista, jotka vaikuttavat pakollisissa vaatimuksissa luoteltujen ohjelmistojen kumppanuustasoon.</t>
  </si>
  <si>
    <t>Tarjoajan pisteet yhteensä</t>
  </si>
  <si>
    <t>Maksimipisteet ovat 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</si>
</sst>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2"/>
      <color theme="1"/>
      <name val="Calibri"/>
      <family val="2"/>
      <scheme val="minor"/>
    </font>
    <font>
      <sz val="10"/>
      <name val="Arial"/>
      <family val="2"/>
    </font>
    <font>
      <sz val="12"/>
      <name val="Arial"/>
      <family val="2"/>
    </font>
    <font>
      <b/>
      <sz val="12"/>
      <name val="Arial"/>
      <family val="2"/>
    </font>
    <font>
      <sz val="11"/>
      <color indexed="8"/>
      <name val="Calibri"/>
      <family val="2"/>
      <charset val="1"/>
    </font>
    <font>
      <b/>
      <sz val="12"/>
      <color rgb="FF000000"/>
      <name val="Arial"/>
      <family val="2"/>
    </font>
    <font>
      <sz val="12"/>
      <color theme="1"/>
      <name val="Arial"/>
      <family val="2"/>
    </font>
    <font>
      <sz val="12"/>
      <color rgb="FFFF0000"/>
      <name val="Arial"/>
      <family val="2"/>
    </font>
    <font>
      <sz val="12"/>
      <color rgb="FF000000"/>
      <name val="Arial"/>
      <family val="2"/>
    </font>
    <font>
      <u/>
      <sz val="10"/>
      <color theme="10"/>
      <name val="Arial"/>
      <family val="2"/>
    </font>
    <font>
      <b/>
      <sz val="12"/>
      <color rgb="FF7030A0"/>
      <name val="Arial"/>
      <family val="2"/>
    </font>
    <font>
      <b/>
      <sz val="10"/>
      <name val="Arial"/>
      <family val="2"/>
    </font>
    <font>
      <b/>
      <sz val="12"/>
      <color theme="1"/>
      <name val="Arial"/>
      <family val="2"/>
    </font>
    <font>
      <b/>
      <sz val="12"/>
      <color rgb="FFFF0000"/>
      <name val="Arial"/>
      <family val="2"/>
    </font>
    <font>
      <sz val="8"/>
      <name val="Calibri"/>
      <family val="2"/>
      <scheme val="minor"/>
    </font>
    <font>
      <b/>
      <sz val="12"/>
      <color theme="0"/>
      <name val="Arial"/>
      <family val="2"/>
    </font>
    <font>
      <b/>
      <sz val="12"/>
      <color rgb="FF234150"/>
      <name val="Arial"/>
      <family val="2"/>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theme="0" tint="-0.14999847407452621"/>
        <bgColor rgb="FFFFFF00"/>
      </patternFill>
    </fill>
    <fill>
      <patternFill patternType="solid">
        <fgColor rgb="FFFAEBDC"/>
        <bgColor indexed="64"/>
      </patternFill>
    </fill>
    <fill>
      <patternFill patternType="solid">
        <fgColor rgb="FF234150"/>
        <bgColor indexed="64"/>
      </patternFill>
    </fill>
  </fills>
  <borders count="20">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auto="1"/>
      </top>
      <bottom/>
      <diagonal/>
    </border>
    <border>
      <left/>
      <right/>
      <top style="thin">
        <color auto="1"/>
      </top>
      <bottom/>
      <diagonal/>
    </border>
    <border>
      <left/>
      <right style="thin">
        <color auto="1"/>
      </right>
      <top style="thin">
        <color auto="1"/>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auto="1"/>
      </left>
      <right style="thin">
        <color auto="1"/>
      </right>
      <top style="thin">
        <color auto="1"/>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0" fontId="1" fillId="0" borderId="0"/>
    <xf numFmtId="0" fontId="4" fillId="0" borderId="0"/>
    <xf numFmtId="0" fontId="9" fillId="0" borderId="0" applyNumberFormat="0" applyFill="0" applyBorder="0" applyAlignment="0" applyProtection="0"/>
  </cellStyleXfs>
  <cellXfs count="120">
    <xf numFmtId="0" fontId="0" fillId="0" borderId="0" xfId="0"/>
    <xf numFmtId="0" fontId="2" fillId="2" borderId="0" xfId="1" applyFont="1" applyFill="1"/>
    <xf numFmtId="0" fontId="3" fillId="0" borderId="0" xfId="1" applyFont="1" applyAlignment="1">
      <alignment horizontal="left"/>
    </xf>
    <xf numFmtId="0" fontId="3" fillId="2" borderId="0" xfId="1" applyFont="1" applyFill="1"/>
    <xf numFmtId="0" fontId="3" fillId="2" borderId="0" xfId="2" applyFont="1" applyFill="1" applyAlignment="1">
      <alignment vertical="top" wrapText="1"/>
    </xf>
    <xf numFmtId="0" fontId="2" fillId="2" borderId="0" xfId="2" applyFont="1" applyFill="1" applyAlignment="1">
      <alignment vertical="top" wrapText="1"/>
    </xf>
    <xf numFmtId="0" fontId="3" fillId="2" borderId="0" xfId="2" applyFont="1" applyFill="1" applyAlignment="1">
      <alignment horizontal="center" vertical="center" wrapText="1"/>
    </xf>
    <xf numFmtId="0" fontId="8" fillId="3" borderId="1" xfId="1" applyFont="1" applyFill="1" applyBorder="1" applyAlignment="1">
      <alignment horizontal="left" vertical="top" wrapText="1" readingOrder="1"/>
    </xf>
    <xf numFmtId="0" fontId="2" fillId="3" borderId="1" xfId="1" applyFont="1" applyFill="1" applyBorder="1" applyAlignment="1">
      <alignment horizontal="left" vertical="top" wrapText="1" readingOrder="1"/>
    </xf>
    <xf numFmtId="0" fontId="3" fillId="3" borderId="1" xfId="1" applyFont="1" applyFill="1" applyBorder="1" applyAlignment="1">
      <alignment horizontal="center" vertical="top" wrapText="1" readingOrder="1"/>
    </xf>
    <xf numFmtId="0" fontId="2" fillId="2" borderId="1" xfId="1" applyFont="1" applyFill="1" applyBorder="1" applyAlignment="1">
      <alignment horizontal="left" vertical="top" wrapText="1" readingOrder="1"/>
    </xf>
    <xf numFmtId="0" fontId="2" fillId="3" borderId="1" xfId="1" applyFont="1" applyFill="1" applyBorder="1" applyAlignment="1">
      <alignment vertical="center" wrapText="1"/>
    </xf>
    <xf numFmtId="0" fontId="3" fillId="3" borderId="1" xfId="1" applyFont="1" applyFill="1" applyBorder="1" applyAlignment="1">
      <alignment horizontal="center" vertical="center" wrapText="1" readingOrder="1"/>
    </xf>
    <xf numFmtId="0" fontId="2" fillId="3" borderId="1" xfId="2" applyFont="1" applyFill="1" applyBorder="1" applyAlignment="1">
      <alignment vertical="top" wrapText="1"/>
    </xf>
    <xf numFmtId="0" fontId="2" fillId="2" borderId="0" xfId="1" applyFont="1" applyFill="1" applyAlignment="1">
      <alignment horizontal="left" wrapText="1"/>
    </xf>
    <xf numFmtId="0" fontId="3" fillId="2" borderId="0" xfId="1" applyFont="1" applyFill="1" applyAlignment="1">
      <alignment horizontal="left"/>
    </xf>
    <xf numFmtId="0" fontId="3" fillId="2" borderId="0" xfId="2" applyFont="1" applyFill="1" applyAlignment="1">
      <alignment horizontal="left"/>
    </xf>
    <xf numFmtId="0" fontId="2" fillId="2" borderId="0" xfId="2" applyFont="1" applyFill="1" applyAlignment="1">
      <alignment horizontal="left" vertical="top" wrapText="1"/>
    </xf>
    <xf numFmtId="0" fontId="2" fillId="2" borderId="0" xfId="1" applyFont="1" applyFill="1" applyAlignment="1">
      <alignment wrapText="1"/>
    </xf>
    <xf numFmtId="0" fontId="2" fillId="2" borderId="0" xfId="1" applyFont="1" applyFill="1" applyAlignment="1">
      <alignment horizontal="left" vertical="center" wrapText="1"/>
    </xf>
    <xf numFmtId="0" fontId="2" fillId="3" borderId="1" xfId="1" applyFont="1" applyFill="1" applyBorder="1" applyAlignment="1">
      <alignment horizontal="center" vertical="center" wrapText="1"/>
    </xf>
    <xf numFmtId="0" fontId="2" fillId="2" borderId="1" xfId="2" applyFont="1" applyFill="1" applyBorder="1" applyAlignment="1">
      <alignment vertical="top" wrapText="1"/>
    </xf>
    <xf numFmtId="0" fontId="7" fillId="2" borderId="0" xfId="2" applyFont="1" applyFill="1" applyAlignment="1">
      <alignment vertical="top" wrapText="1"/>
    </xf>
    <xf numFmtId="0" fontId="7" fillId="2" borderId="1" xfId="2" applyFont="1" applyFill="1" applyBorder="1" applyAlignment="1">
      <alignment vertical="top" wrapText="1"/>
    </xf>
    <xf numFmtId="0" fontId="3" fillId="3" borderId="1" xfId="1" applyFont="1" applyFill="1" applyBorder="1" applyAlignment="1">
      <alignment horizontal="center" vertical="center" wrapText="1"/>
    </xf>
    <xf numFmtId="0" fontId="7" fillId="2" borderId="1" xfId="1" applyFont="1" applyFill="1" applyBorder="1" applyAlignment="1">
      <alignment horizontal="left" vertical="top" wrapText="1" readingOrder="1"/>
    </xf>
    <xf numFmtId="0" fontId="7" fillId="3" borderId="1" xfId="1" applyFont="1" applyFill="1" applyBorder="1" applyAlignment="1">
      <alignment horizontal="left" vertical="top" wrapText="1" readingOrder="1"/>
    </xf>
    <xf numFmtId="0" fontId="2" fillId="3" borderId="1" xfId="1" applyFont="1" applyFill="1" applyBorder="1" applyAlignment="1">
      <alignment horizontal="center" vertical="top" wrapText="1" readingOrder="1"/>
    </xf>
    <xf numFmtId="0" fontId="2" fillId="3" borderId="1" xfId="2" applyFont="1" applyFill="1" applyBorder="1" applyAlignment="1">
      <alignment vertical="top"/>
    </xf>
    <xf numFmtId="0" fontId="2" fillId="2" borderId="0" xfId="1" applyFont="1" applyFill="1" applyAlignment="1">
      <alignment vertical="top" wrapText="1"/>
    </xf>
    <xf numFmtId="0" fontId="2" fillId="3" borderId="1" xfId="1" applyFont="1" applyFill="1" applyBorder="1" applyAlignment="1">
      <alignment horizontal="center" vertical="center" wrapText="1" readingOrder="1"/>
    </xf>
    <xf numFmtId="0" fontId="2" fillId="3" borderId="1" xfId="1" applyFont="1" applyFill="1" applyBorder="1" applyAlignment="1">
      <alignment horizontal="left" vertical="center" wrapText="1" readingOrder="1"/>
    </xf>
    <xf numFmtId="0" fontId="2" fillId="3" borderId="1" xfId="2" applyFont="1" applyFill="1" applyBorder="1" applyAlignment="1">
      <alignment horizontal="left" vertical="center" wrapText="1"/>
    </xf>
    <xf numFmtId="0" fontId="2" fillId="3" borderId="1" xfId="2" applyFont="1" applyFill="1" applyBorder="1" applyAlignment="1">
      <alignment horizontal="center" vertical="center" wrapText="1"/>
    </xf>
    <xf numFmtId="0" fontId="2" fillId="2" borderId="0" xfId="2" applyFont="1" applyFill="1" applyAlignment="1">
      <alignment horizontal="center" vertical="top" wrapText="1"/>
    </xf>
    <xf numFmtId="0" fontId="2" fillId="2" borderId="0" xfId="2" applyFont="1" applyFill="1" applyAlignment="1">
      <alignment horizontal="center" vertical="center" wrapText="1"/>
    </xf>
    <xf numFmtId="0" fontId="2" fillId="2" borderId="0" xfId="2" applyFont="1" applyFill="1" applyAlignment="1">
      <alignment horizontal="left" vertical="center" wrapText="1"/>
    </xf>
    <xf numFmtId="0" fontId="3" fillId="2" borderId="0" xfId="1" applyFont="1" applyFill="1" applyAlignment="1">
      <alignment horizontal="left" wrapText="1"/>
    </xf>
    <xf numFmtId="0" fontId="10" fillId="2" borderId="0" xfId="2" applyFont="1" applyFill="1" applyAlignment="1">
      <alignment horizontal="center" vertical="center" wrapText="1"/>
    </xf>
    <xf numFmtId="0" fontId="6" fillId="4" borderId="5" xfId="1" applyFont="1" applyFill="1" applyBorder="1" applyAlignment="1">
      <alignment vertical="center" wrapText="1"/>
    </xf>
    <xf numFmtId="0" fontId="8" fillId="4" borderId="5" xfId="1" applyFont="1" applyFill="1" applyBorder="1" applyAlignment="1">
      <alignment horizontal="left" vertical="top" wrapText="1" readingOrder="1"/>
    </xf>
    <xf numFmtId="0" fontId="2" fillId="4" borderId="1" xfId="1" applyFont="1" applyFill="1" applyBorder="1" applyAlignment="1">
      <alignment horizontal="left" vertical="top" wrapText="1" readingOrder="1"/>
    </xf>
    <xf numFmtId="0" fontId="12" fillId="4" borderId="5" xfId="1" applyFont="1" applyFill="1" applyBorder="1" applyAlignment="1">
      <alignment horizontal="center" vertical="center" wrapText="1" readingOrder="1"/>
    </xf>
    <xf numFmtId="0" fontId="6" fillId="4" borderId="5" xfId="1" applyFont="1" applyFill="1" applyBorder="1" applyAlignment="1">
      <alignment horizontal="left" vertical="top" wrapText="1" readingOrder="1"/>
    </xf>
    <xf numFmtId="0" fontId="8" fillId="4" borderId="5" xfId="1" applyFont="1" applyFill="1" applyBorder="1" applyAlignment="1">
      <alignment horizontal="center" vertical="center" wrapText="1" readingOrder="1"/>
    </xf>
    <xf numFmtId="0" fontId="7" fillId="4" borderId="5" xfId="1" applyFont="1" applyFill="1" applyBorder="1" applyAlignment="1">
      <alignment horizontal="left" vertical="top" wrapText="1" readingOrder="1"/>
    </xf>
    <xf numFmtId="0" fontId="8" fillId="3" borderId="5" xfId="1" applyFont="1" applyFill="1" applyBorder="1" applyAlignment="1">
      <alignment vertical="center" wrapText="1"/>
    </xf>
    <xf numFmtId="0" fontId="6" fillId="3" borderId="5" xfId="1" applyFont="1" applyFill="1" applyBorder="1" applyAlignment="1">
      <alignment horizontal="left" vertical="top" wrapText="1" readingOrder="1"/>
    </xf>
    <xf numFmtId="0" fontId="12" fillId="3" borderId="5" xfId="1" applyFont="1" applyFill="1" applyBorder="1" applyAlignment="1">
      <alignment horizontal="center" vertical="top" wrapText="1" readingOrder="1"/>
    </xf>
    <xf numFmtId="0" fontId="12" fillId="0" borderId="5" xfId="1" applyFont="1" applyBorder="1" applyAlignment="1">
      <alignment horizontal="center" vertical="top" wrapText="1" readingOrder="1"/>
    </xf>
    <xf numFmtId="0" fontId="6" fillId="0" borderId="5" xfId="1" applyFont="1" applyBorder="1" applyAlignment="1">
      <alignment horizontal="left" vertical="top" wrapText="1" readingOrder="1"/>
    </xf>
    <xf numFmtId="0" fontId="8" fillId="3" borderId="5" xfId="1" applyFont="1" applyFill="1" applyBorder="1" applyAlignment="1">
      <alignment horizontal="left" vertical="top" wrapText="1" readingOrder="1"/>
    </xf>
    <xf numFmtId="0" fontId="12" fillId="3" borderId="5" xfId="1" applyFont="1" applyFill="1" applyBorder="1" applyAlignment="1">
      <alignment horizontal="center" vertical="center" wrapText="1" readingOrder="1"/>
    </xf>
    <xf numFmtId="0" fontId="6" fillId="3" borderId="5" xfId="1" applyFont="1" applyFill="1" applyBorder="1" applyAlignment="1">
      <alignment horizontal="center" vertical="center" wrapText="1" readingOrder="1"/>
    </xf>
    <xf numFmtId="0" fontId="8" fillId="3" borderId="5" xfId="1" applyFont="1" applyFill="1" applyBorder="1" applyAlignment="1">
      <alignment horizontal="center" vertical="center" wrapText="1" readingOrder="1"/>
    </xf>
    <xf numFmtId="0" fontId="8" fillId="3" borderId="5" xfId="2" applyFont="1" applyFill="1" applyBorder="1" applyAlignment="1">
      <alignment horizontal="left" vertical="center" wrapText="1"/>
    </xf>
    <xf numFmtId="0" fontId="8" fillId="3" borderId="5" xfId="1" applyFont="1" applyFill="1" applyBorder="1" applyAlignment="1">
      <alignment horizontal="left" vertical="center" wrapText="1" readingOrder="1"/>
    </xf>
    <xf numFmtId="0" fontId="8" fillId="5" borderId="6" xfId="1" applyFont="1" applyFill="1" applyBorder="1" applyAlignment="1">
      <alignment vertical="center" wrapText="1" readingOrder="1"/>
    </xf>
    <xf numFmtId="0" fontId="8" fillId="4" borderId="10" xfId="2" applyFont="1" applyFill="1" applyBorder="1" applyAlignment="1">
      <alignment vertical="center" wrapText="1"/>
    </xf>
    <xf numFmtId="0" fontId="8" fillId="4" borderId="1" xfId="2" applyFont="1" applyFill="1" applyBorder="1" applyAlignment="1">
      <alignment vertical="center" wrapText="1"/>
    </xf>
    <xf numFmtId="0" fontId="6" fillId="4" borderId="11" xfId="1" applyFont="1" applyFill="1" applyBorder="1" applyAlignment="1">
      <alignment horizontal="center" vertical="center" wrapText="1"/>
    </xf>
    <xf numFmtId="0" fontId="6" fillId="3" borderId="11" xfId="1" applyFont="1" applyFill="1" applyBorder="1" applyAlignment="1">
      <alignment horizontal="center" vertical="center" wrapText="1"/>
    </xf>
    <xf numFmtId="0" fontId="13" fillId="2" borderId="1" xfId="2" applyFont="1" applyFill="1" applyBorder="1" applyAlignment="1">
      <alignment vertical="top" wrapText="1"/>
    </xf>
    <xf numFmtId="0" fontId="13" fillId="2" borderId="0" xfId="2" applyFont="1" applyFill="1" applyAlignment="1">
      <alignment horizontal="center" vertical="center" wrapText="1"/>
    </xf>
    <xf numFmtId="0" fontId="13" fillId="0" borderId="5" xfId="1" applyFont="1" applyBorder="1" applyAlignment="1">
      <alignment horizontal="left" vertical="top" wrapText="1" readingOrder="1"/>
    </xf>
    <xf numFmtId="0" fontId="13" fillId="2" borderId="1" xfId="1" applyFont="1" applyFill="1" applyBorder="1" applyAlignment="1">
      <alignment horizontal="left" vertical="top" wrapText="1" readingOrder="1"/>
    </xf>
    <xf numFmtId="0" fontId="12" fillId="6" borderId="1" xfId="0" applyFont="1" applyFill="1" applyBorder="1" applyAlignment="1">
      <alignment horizontal="center" vertical="center"/>
    </xf>
    <xf numFmtId="0" fontId="12" fillId="6" borderId="1" xfId="0" applyFont="1" applyFill="1" applyBorder="1" applyAlignment="1">
      <alignment horizontal="center" vertical="center" wrapText="1"/>
    </xf>
    <xf numFmtId="0" fontId="2" fillId="2" borderId="1" xfId="1" applyFont="1" applyFill="1" applyBorder="1" applyAlignment="1">
      <alignment horizontal="center" vertical="center" wrapText="1" readingOrder="1"/>
    </xf>
    <xf numFmtId="0" fontId="16" fillId="2" borderId="0" xfId="1" applyFont="1" applyFill="1" applyAlignment="1">
      <alignment horizontal="left" wrapText="1"/>
    </xf>
    <xf numFmtId="0" fontId="5" fillId="3" borderId="1" xfId="1" applyFont="1" applyFill="1" applyBorder="1" applyAlignment="1">
      <alignment horizontal="left" vertical="top" wrapText="1" readingOrder="1"/>
    </xf>
    <xf numFmtId="0" fontId="2" fillId="3" borderId="5" xfId="1" applyFont="1" applyFill="1" applyBorder="1" applyAlignment="1">
      <alignment horizontal="left" vertical="top" wrapText="1" readingOrder="1"/>
    </xf>
    <xf numFmtId="0" fontId="2" fillId="2" borderId="1" xfId="1" applyFont="1" applyFill="1" applyBorder="1" applyAlignment="1">
      <alignment horizontal="center" vertical="top" wrapText="1" readingOrder="1"/>
    </xf>
    <xf numFmtId="49" fontId="2" fillId="2" borderId="1" xfId="1" applyNumberFormat="1" applyFont="1" applyFill="1" applyBorder="1" applyAlignment="1">
      <alignment horizontal="center" vertical="center" wrapText="1" readingOrder="1"/>
    </xf>
    <xf numFmtId="0" fontId="2" fillId="3" borderId="4" xfId="1" applyFont="1" applyFill="1" applyBorder="1" applyAlignment="1">
      <alignment horizontal="left" vertical="top" wrapText="1" readingOrder="1"/>
    </xf>
    <xf numFmtId="0" fontId="2" fillId="3" borderId="5" xfId="1" applyFont="1" applyFill="1" applyBorder="1" applyAlignment="1">
      <alignment horizontal="center" vertical="top" wrapText="1" readingOrder="1"/>
    </xf>
    <xf numFmtId="0" fontId="6" fillId="5" borderId="5" xfId="0" applyFont="1" applyFill="1" applyBorder="1" applyAlignment="1">
      <alignment vertical="top" wrapText="1"/>
    </xf>
    <xf numFmtId="0" fontId="3" fillId="6" borderId="1" xfId="0" applyFont="1" applyFill="1" applyBorder="1" applyAlignment="1">
      <alignment horizontal="center" vertical="center" wrapText="1"/>
    </xf>
    <xf numFmtId="0" fontId="8" fillId="4" borderId="10" xfId="1" applyFont="1" applyFill="1" applyBorder="1" applyAlignment="1">
      <alignment horizontal="center" vertical="center" wrapText="1" readingOrder="1"/>
    </xf>
    <xf numFmtId="0" fontId="2" fillId="3" borderId="12" xfId="1" applyFont="1" applyFill="1" applyBorder="1" applyAlignment="1">
      <alignment horizontal="center" vertical="center" wrapText="1" readingOrder="1"/>
    </xf>
    <xf numFmtId="0" fontId="15" fillId="7" borderId="13" xfId="2" applyFont="1" applyFill="1" applyBorder="1" applyAlignment="1">
      <alignment horizontal="center" vertical="top" wrapText="1"/>
    </xf>
    <xf numFmtId="0" fontId="15" fillId="7" borderId="14" xfId="2" applyFont="1" applyFill="1" applyBorder="1" applyAlignment="1">
      <alignment horizontal="center" vertical="top" wrapText="1"/>
    </xf>
    <xf numFmtId="0" fontId="2" fillId="6" borderId="15" xfId="2" applyFont="1" applyFill="1" applyBorder="1" applyAlignment="1">
      <alignment vertical="top" wrapText="1"/>
    </xf>
    <xf numFmtId="0" fontId="2" fillId="6" borderId="9" xfId="1" applyFont="1" applyFill="1" applyBorder="1"/>
    <xf numFmtId="0" fontId="2" fillId="6" borderId="16" xfId="2" applyFont="1" applyFill="1" applyBorder="1" applyAlignment="1">
      <alignment vertical="top" wrapText="1"/>
    </xf>
    <xf numFmtId="0" fontId="2" fillId="6" borderId="17" xfId="1" applyFont="1" applyFill="1" applyBorder="1"/>
    <xf numFmtId="0" fontId="2" fillId="6" borderId="16" xfId="1" applyFont="1" applyFill="1" applyBorder="1"/>
    <xf numFmtId="0" fontId="2" fillId="6" borderId="18" xfId="2" applyFont="1" applyFill="1" applyBorder="1" applyAlignment="1">
      <alignment vertical="top" wrapText="1"/>
    </xf>
    <xf numFmtId="0" fontId="2" fillId="6" borderId="19" xfId="1" applyFont="1" applyFill="1" applyBorder="1"/>
    <xf numFmtId="0" fontId="3" fillId="2" borderId="0" xfId="1" applyFont="1" applyFill="1" applyAlignment="1">
      <alignment horizontal="left" wrapText="1"/>
    </xf>
    <xf numFmtId="0" fontId="11" fillId="2" borderId="0" xfId="1" applyFont="1" applyFill="1" applyAlignment="1">
      <alignment horizontal="center" wrapText="1"/>
    </xf>
    <xf numFmtId="0" fontId="15" fillId="7" borderId="1" xfId="1" applyFont="1" applyFill="1" applyBorder="1" applyAlignment="1">
      <alignment horizontal="center" vertical="top" wrapText="1" readingOrder="1"/>
    </xf>
    <xf numFmtId="0" fontId="3" fillId="2" borderId="0" xfId="1" applyFont="1" applyFill="1" applyAlignment="1">
      <alignment horizontal="center" wrapText="1"/>
    </xf>
    <xf numFmtId="0" fontId="15" fillId="7" borderId="3" xfId="1" applyFont="1" applyFill="1" applyBorder="1" applyAlignment="1">
      <alignment horizontal="center" vertical="top" wrapText="1" readingOrder="1"/>
    </xf>
    <xf numFmtId="0" fontId="15" fillId="7" borderId="2" xfId="1" applyFont="1" applyFill="1" applyBorder="1" applyAlignment="1">
      <alignment horizontal="center" vertical="top" wrapText="1" readingOrder="1"/>
    </xf>
    <xf numFmtId="0" fontId="15" fillId="7" borderId="4" xfId="1" applyFont="1" applyFill="1" applyBorder="1" applyAlignment="1">
      <alignment horizontal="center" vertical="top" wrapText="1" readingOrder="1"/>
    </xf>
    <xf numFmtId="0" fontId="3" fillId="6" borderId="1" xfId="1" applyFont="1" applyFill="1" applyBorder="1" applyAlignment="1">
      <alignment horizontal="left" vertical="top" wrapText="1" readingOrder="1"/>
    </xf>
    <xf numFmtId="0" fontId="3" fillId="4" borderId="1" xfId="1" applyFont="1" applyFill="1" applyBorder="1" applyAlignment="1">
      <alignment horizontal="center" vertical="top" wrapText="1" readingOrder="1"/>
    </xf>
    <xf numFmtId="0" fontId="3" fillId="6" borderId="5" xfId="1" applyFont="1" applyFill="1" applyBorder="1" applyAlignment="1">
      <alignment horizontal="left" vertical="top" wrapText="1" readingOrder="1"/>
    </xf>
    <xf numFmtId="0" fontId="16" fillId="2" borderId="0" xfId="1" applyFont="1" applyFill="1" applyAlignment="1">
      <alignment horizontal="left" wrapText="1"/>
    </xf>
    <xf numFmtId="0" fontId="15" fillId="7" borderId="7" xfId="1" applyFont="1" applyFill="1" applyBorder="1" applyAlignment="1">
      <alignment horizontal="center" vertical="center" wrapText="1" readingOrder="1"/>
    </xf>
    <xf numFmtId="0" fontId="15" fillId="7" borderId="8" xfId="1" applyFont="1" applyFill="1" applyBorder="1" applyAlignment="1">
      <alignment horizontal="center" vertical="center" wrapText="1" readingOrder="1"/>
    </xf>
    <xf numFmtId="0" fontId="15" fillId="7" borderId="9" xfId="1" applyFont="1" applyFill="1" applyBorder="1" applyAlignment="1">
      <alignment horizontal="center" vertical="center" wrapText="1" readingOrder="1"/>
    </xf>
    <xf numFmtId="0" fontId="3" fillId="3" borderId="3" xfId="1" applyFont="1" applyFill="1" applyBorder="1" applyAlignment="1">
      <alignment vertical="center" wrapText="1"/>
    </xf>
    <xf numFmtId="0" fontId="3" fillId="3" borderId="2" xfId="1" applyFont="1" applyFill="1" applyBorder="1" applyAlignment="1">
      <alignment vertical="center" wrapText="1"/>
    </xf>
    <xf numFmtId="0" fontId="3" fillId="3" borderId="4" xfId="1" applyFont="1" applyFill="1" applyBorder="1" applyAlignment="1">
      <alignment vertical="center" wrapText="1"/>
    </xf>
    <xf numFmtId="0" fontId="15" fillId="7" borderId="1" xfId="2" applyFont="1" applyFill="1" applyBorder="1" applyAlignment="1">
      <alignment horizontal="center" vertical="center" wrapText="1"/>
    </xf>
    <xf numFmtId="0" fontId="3" fillId="6" borderId="1" xfId="2" applyFont="1" applyFill="1" applyBorder="1" applyAlignment="1">
      <alignment horizontal="left" vertical="top" wrapText="1"/>
    </xf>
    <xf numFmtId="0" fontId="12" fillId="6" borderId="5" xfId="1" applyFont="1" applyFill="1" applyBorder="1" applyAlignment="1">
      <alignment horizontal="left" vertical="center" wrapText="1"/>
    </xf>
    <xf numFmtId="0" fontId="5" fillId="6" borderId="5" xfId="1" applyFont="1" applyFill="1" applyBorder="1" applyAlignment="1">
      <alignment horizontal="left" vertical="top" wrapText="1" readingOrder="1"/>
    </xf>
    <xf numFmtId="0" fontId="3" fillId="6" borderId="1" xfId="2" applyFont="1" applyFill="1" applyBorder="1" applyAlignment="1">
      <alignment horizontal="left" vertical="center" wrapText="1"/>
    </xf>
    <xf numFmtId="0" fontId="5" fillId="6" borderId="3" xfId="1" applyFont="1" applyFill="1" applyBorder="1" applyAlignment="1">
      <alignment horizontal="left" vertical="top" wrapText="1" readingOrder="1"/>
    </xf>
    <xf numFmtId="0" fontId="5" fillId="6" borderId="2" xfId="1" applyFont="1" applyFill="1" applyBorder="1" applyAlignment="1">
      <alignment horizontal="left" vertical="top" wrapText="1" readingOrder="1"/>
    </xf>
    <xf numFmtId="0" fontId="5" fillId="6" borderId="4" xfId="1" applyFont="1" applyFill="1" applyBorder="1" applyAlignment="1">
      <alignment horizontal="left" vertical="top" wrapText="1" readingOrder="1"/>
    </xf>
    <xf numFmtId="0" fontId="3" fillId="6" borderId="1" xfId="1" applyFont="1" applyFill="1" applyBorder="1" applyAlignment="1">
      <alignment horizontal="left" vertical="center" wrapText="1"/>
    </xf>
    <xf numFmtId="0" fontId="12" fillId="6" borderId="5" xfId="1" applyFont="1" applyFill="1" applyBorder="1" applyAlignment="1">
      <alignment horizontal="left" vertical="top" wrapText="1" readingOrder="1"/>
    </xf>
    <xf numFmtId="0" fontId="3" fillId="6" borderId="3" xfId="1" applyFont="1" applyFill="1" applyBorder="1" applyAlignment="1">
      <alignment horizontal="left" vertical="center" wrapText="1"/>
    </xf>
    <xf numFmtId="0" fontId="3" fillId="6" borderId="2" xfId="1" applyFont="1" applyFill="1" applyBorder="1" applyAlignment="1">
      <alignment horizontal="left" vertical="center" wrapText="1"/>
    </xf>
    <xf numFmtId="0" fontId="3" fillId="6" borderId="4" xfId="1" applyFont="1" applyFill="1" applyBorder="1" applyAlignment="1">
      <alignment horizontal="left" vertical="center" wrapText="1"/>
    </xf>
    <xf numFmtId="0" fontId="12" fillId="6" borderId="11" xfId="1" applyFont="1" applyFill="1" applyBorder="1" applyAlignment="1">
      <alignment horizontal="left" vertical="top" wrapText="1" readingOrder="1"/>
    </xf>
  </cellXfs>
  <cellStyles count="4">
    <cellStyle name="Excel Built-in Normal" xfId="2" xr:uid="{C4717AF3-5BE0-224D-B7B6-D982D503310F}"/>
    <cellStyle name="Hyperlinkki 2" xfId="3" xr:uid="{24E1CF2C-9918-A748-BD3E-9A79C3E9FAB2}"/>
    <cellStyle name="Normaali" xfId="0" builtinId="0"/>
    <cellStyle name="Normaali 2" xfId="1" xr:uid="{3416918A-3223-4944-8B5E-421B5F45C357}"/>
  </cellStyles>
  <dxfs count="0"/>
  <tableStyles count="0" defaultTableStyle="TableStyleMedium2" defaultPivotStyle="PivotStyleLight16"/>
  <colors>
    <mruColors>
      <color rgb="FF234150"/>
      <color rgb="FFFFAE8B"/>
      <color rgb="FFFFEBFF"/>
      <color rgb="FFFFE7FF"/>
      <color rgb="FFFFCCFF"/>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104775</xdr:colOff>
      <xdr:row>0</xdr:row>
      <xdr:rowOff>76200</xdr:rowOff>
    </xdr:from>
    <xdr:to>
      <xdr:col>0</xdr:col>
      <xdr:colOff>1825575</xdr:colOff>
      <xdr:row>0</xdr:row>
      <xdr:rowOff>595129</xdr:rowOff>
    </xdr:to>
    <xdr:pic>
      <xdr:nvPicPr>
        <xdr:cNvPr id="4" name="Kuva 3">
          <a:extLst>
            <a:ext uri="{FF2B5EF4-FFF2-40B4-BE49-F238E27FC236}">
              <a16:creationId xmlns:a16="http://schemas.microsoft.com/office/drawing/2014/main" id="{0A2A3480-7622-4A5D-80E9-D5333852A6F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4775" y="76200"/>
          <a:ext cx="1720800" cy="51892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1720800</xdr:colOff>
      <xdr:row>2</xdr:row>
      <xdr:rowOff>118879</xdr:rowOff>
    </xdr:to>
    <xdr:pic>
      <xdr:nvPicPr>
        <xdr:cNvPr id="3" name="Kuva 2">
          <a:extLst>
            <a:ext uri="{FF2B5EF4-FFF2-40B4-BE49-F238E27FC236}">
              <a16:creationId xmlns:a16="http://schemas.microsoft.com/office/drawing/2014/main" id="{65636615-44F2-4D26-B82D-F8B72CCD597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720800" cy="518929"/>
        </a:xfrm>
        <a:prstGeom prst="rect">
          <a:avLst/>
        </a:prstGeom>
      </xdr:spPr>
    </xdr:pic>
    <xdr:clientData/>
  </xdr:twoCellAnchor>
</xdr:wsDr>
</file>

<file path=xl/theme/theme1.xml><?xml version="1.0" encoding="utf-8"?>
<a:theme xmlns:a="http://schemas.openxmlformats.org/drawingml/2006/main" name="Office 2013 – 2022 -te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789EEB-FA7A-8F4C-9BC0-1CCA9C57F7C8}">
  <sheetPr>
    <tabColor rgb="FFFFAE8B"/>
  </sheetPr>
  <dimension ref="A1:D16"/>
  <sheetViews>
    <sheetView zoomScaleNormal="100" workbookViewId="0">
      <selection activeCell="A16" sqref="A16"/>
    </sheetView>
  </sheetViews>
  <sheetFormatPr defaultColWidth="9.125" defaultRowHeight="15" x14ac:dyDescent="0.2"/>
  <cols>
    <col min="1" max="1" width="79.125" style="1" customWidth="1"/>
    <col min="2" max="2" width="9.875" style="1" customWidth="1"/>
    <col min="3" max="16384" width="9.125" style="1"/>
  </cols>
  <sheetData>
    <row r="1" spans="1:4" ht="123" customHeight="1" x14ac:dyDescent="0.2">
      <c r="A1" s="90" t="s">
        <v>81</v>
      </c>
      <c r="B1" s="90"/>
      <c r="C1" s="90"/>
    </row>
    <row r="2" spans="1:4" ht="25.5" customHeight="1" x14ac:dyDescent="0.25">
      <c r="A2" s="2" t="s">
        <v>80</v>
      </c>
      <c r="B2" s="3"/>
    </row>
    <row r="3" spans="1:4" ht="27" customHeight="1" x14ac:dyDescent="0.25">
      <c r="A3" s="89" t="s">
        <v>110</v>
      </c>
      <c r="B3" s="89"/>
      <c r="C3" s="89"/>
      <c r="D3" s="89"/>
    </row>
    <row r="4" spans="1:4" ht="16.5" customHeight="1" x14ac:dyDescent="0.25">
      <c r="A4" s="37"/>
      <c r="B4" s="37"/>
      <c r="C4" s="37"/>
      <c r="D4" s="37"/>
    </row>
    <row r="5" spans="1:4" ht="17.25" customHeight="1" x14ac:dyDescent="0.25">
      <c r="A5" s="69" t="s">
        <v>107</v>
      </c>
      <c r="B5" s="37"/>
      <c r="C5" s="37"/>
      <c r="D5" s="37"/>
    </row>
    <row r="6" spans="1:4" ht="17.25" customHeight="1" x14ac:dyDescent="0.25">
      <c r="A6" s="37"/>
      <c r="B6" s="37"/>
      <c r="C6" s="37"/>
      <c r="D6" s="37"/>
    </row>
    <row r="7" spans="1:4" ht="15.75" x14ac:dyDescent="0.2">
      <c r="A7" s="4" t="s">
        <v>0</v>
      </c>
    </row>
    <row r="8" spans="1:4" x14ac:dyDescent="0.2">
      <c r="A8" s="5"/>
    </row>
    <row r="9" spans="1:4" x14ac:dyDescent="0.2">
      <c r="A9" s="82" t="s">
        <v>1</v>
      </c>
      <c r="B9" s="83"/>
    </row>
    <row r="10" spans="1:4" x14ac:dyDescent="0.2">
      <c r="A10" s="84"/>
      <c r="B10" s="85"/>
    </row>
    <row r="11" spans="1:4" x14ac:dyDescent="0.2">
      <c r="A11" s="86" t="s">
        <v>41</v>
      </c>
      <c r="B11" s="85"/>
    </row>
    <row r="12" spans="1:4" x14ac:dyDescent="0.2">
      <c r="A12" s="86" t="s">
        <v>2</v>
      </c>
      <c r="B12" s="85"/>
    </row>
    <row r="13" spans="1:4" x14ac:dyDescent="0.2">
      <c r="A13" s="86"/>
      <c r="B13" s="85"/>
    </row>
    <row r="14" spans="1:4" x14ac:dyDescent="0.2">
      <c r="A14" s="87" t="s">
        <v>3</v>
      </c>
      <c r="B14" s="88"/>
    </row>
    <row r="16" spans="1:4" ht="15.75" x14ac:dyDescent="0.25">
      <c r="A16" s="3" t="s">
        <v>128</v>
      </c>
    </row>
  </sheetData>
  <mergeCells count="2">
    <mergeCell ref="A3:D3"/>
    <mergeCell ref="A1:C1"/>
  </mergeCells>
  <pageMargins left="0.7" right="0.7" top="0.75" bottom="0.75" header="0.3" footer="0.3"/>
  <pageSetup paperSize="9" orientation="portrait" r:id="rId1"/>
  <headerFooter>
    <oddHeader>&amp;C&amp;"Arial"&amp;10&amp;K666666 Luottamuksellinen&amp;1#_x000D_</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7F5664-8E0D-FD4B-8CE6-A52C5E3EECB8}">
  <sheetPr>
    <tabColor rgb="FF234150"/>
    <pageSetUpPr fitToPage="1"/>
  </sheetPr>
  <dimension ref="B1:I106"/>
  <sheetViews>
    <sheetView tabSelected="1" zoomScaleNormal="100" workbookViewId="0">
      <pane ySplit="7" topLeftCell="A10" activePane="bottomLeft" state="frozen"/>
      <selection activeCell="H20" sqref="H20"/>
      <selection pane="bottomLeft" activeCell="H107" sqref="H107"/>
    </sheetView>
  </sheetViews>
  <sheetFormatPr defaultColWidth="8.875" defaultRowHeight="15" x14ac:dyDescent="0.25"/>
  <cols>
    <col min="1" max="1" width="1.375" style="5" customWidth="1"/>
    <col min="2" max="2" width="73.5" style="5" customWidth="1"/>
    <col min="3" max="3" width="12.5" style="34" customWidth="1"/>
    <col min="4" max="4" width="17.75" style="35" customWidth="1"/>
    <col min="5" max="5" width="15.875" style="35" customWidth="1"/>
    <col min="6" max="6" width="29.875" style="35" customWidth="1"/>
    <col min="7" max="7" width="32.625" style="34" customWidth="1"/>
    <col min="8" max="8" width="22.5" style="34" customWidth="1"/>
    <col min="9" max="9" width="34.625" style="5" customWidth="1"/>
    <col min="10" max="16384" width="8.875" style="5"/>
  </cols>
  <sheetData>
    <row r="1" spans="2:9" ht="4.5" customHeight="1" x14ac:dyDescent="0.25"/>
    <row r="2" spans="2:9" ht="31.5" customHeight="1" x14ac:dyDescent="0.2">
      <c r="D2" s="14"/>
      <c r="E2" s="14"/>
      <c r="F2" s="14"/>
      <c r="G2" s="14"/>
      <c r="H2" s="14"/>
    </row>
    <row r="3" spans="2:9" ht="29.1" customHeight="1" x14ac:dyDescent="0.25">
      <c r="B3" s="15" t="s">
        <v>80</v>
      </c>
      <c r="C3" s="16"/>
      <c r="D3" s="36"/>
      <c r="E3" s="36"/>
      <c r="F3" s="36"/>
      <c r="G3" s="17"/>
      <c r="H3" s="17"/>
    </row>
    <row r="4" spans="2:9" ht="11.45" customHeight="1" x14ac:dyDescent="0.2">
      <c r="B4" s="18"/>
      <c r="C4" s="17"/>
      <c r="D4" s="36"/>
      <c r="E4" s="19"/>
      <c r="F4" s="19"/>
      <c r="G4" s="17"/>
      <c r="H4" s="17"/>
    </row>
    <row r="5" spans="2:9" ht="19.5" customHeight="1" x14ac:dyDescent="0.25">
      <c r="B5" s="99" t="str">
        <f>Ohje!A5</f>
        <v>Liite 18 B Pisteytettävät Vaatimukset OA1</v>
      </c>
      <c r="C5" s="99"/>
      <c r="D5" s="99"/>
      <c r="E5" s="92"/>
      <c r="F5" s="92"/>
      <c r="G5" s="92"/>
      <c r="H5" s="92"/>
      <c r="I5" s="92"/>
    </row>
    <row r="6" spans="2:9" s="18" customFormat="1" ht="15.75" customHeight="1" x14ac:dyDescent="0.2">
      <c r="F6" s="38"/>
      <c r="G6" s="6"/>
      <c r="H6" s="63"/>
      <c r="I6" s="6"/>
    </row>
    <row r="7" spans="2:9" s="4" customFormat="1" ht="51.75" customHeight="1" x14ac:dyDescent="0.25">
      <c r="B7" s="66" t="s">
        <v>4</v>
      </c>
      <c r="C7" s="66" t="s">
        <v>5</v>
      </c>
      <c r="D7" s="66" t="s">
        <v>112</v>
      </c>
      <c r="E7" s="66" t="s">
        <v>9</v>
      </c>
      <c r="F7" s="66" t="s">
        <v>95</v>
      </c>
      <c r="G7" s="67" t="s">
        <v>6</v>
      </c>
      <c r="H7" s="77" t="s">
        <v>124</v>
      </c>
      <c r="I7" s="67" t="s">
        <v>7</v>
      </c>
    </row>
    <row r="8" spans="2:9" ht="15.75" x14ac:dyDescent="0.25">
      <c r="B8" s="93" t="s">
        <v>82</v>
      </c>
      <c r="C8" s="94"/>
      <c r="D8" s="94"/>
      <c r="E8" s="94"/>
      <c r="F8" s="94"/>
      <c r="G8" s="94"/>
      <c r="H8" s="94"/>
      <c r="I8" s="95"/>
    </row>
    <row r="9" spans="2:9" ht="74.45" customHeight="1" x14ac:dyDescent="0.25">
      <c r="B9" s="96" t="s">
        <v>97</v>
      </c>
      <c r="C9" s="96"/>
      <c r="D9" s="96"/>
      <c r="E9" s="96"/>
      <c r="F9" s="96"/>
      <c r="G9" s="96"/>
      <c r="H9" s="96"/>
      <c r="I9" s="96"/>
    </row>
    <row r="10" spans="2:9" ht="15.75" x14ac:dyDescent="0.25">
      <c r="B10" s="70" t="s">
        <v>10</v>
      </c>
      <c r="C10" s="97"/>
      <c r="D10" s="97"/>
      <c r="E10" s="97"/>
      <c r="F10" s="97"/>
      <c r="G10" s="97"/>
      <c r="H10" s="97"/>
      <c r="I10" s="97"/>
    </row>
    <row r="11" spans="2:9" ht="45" x14ac:dyDescent="0.25">
      <c r="B11" s="11" t="s">
        <v>11</v>
      </c>
      <c r="C11" s="12" t="s">
        <v>12</v>
      </c>
      <c r="D11" s="8"/>
      <c r="E11" s="68"/>
      <c r="F11" s="20">
        <v>3</v>
      </c>
      <c r="G11" s="8" t="s">
        <v>76</v>
      </c>
      <c r="H11" s="30">
        <f t="shared" ref="H11:H14" si="0">E11*F11</f>
        <v>0</v>
      </c>
      <c r="I11" s="62"/>
    </row>
    <row r="12" spans="2:9" ht="45" x14ac:dyDescent="0.25">
      <c r="B12" s="11" t="s">
        <v>13</v>
      </c>
      <c r="C12" s="12" t="s">
        <v>12</v>
      </c>
      <c r="D12" s="8"/>
      <c r="E12" s="68"/>
      <c r="F12" s="20">
        <v>2</v>
      </c>
      <c r="G12" s="8" t="s">
        <v>76</v>
      </c>
      <c r="H12" s="30">
        <f t="shared" si="0"/>
        <v>0</v>
      </c>
      <c r="I12" s="21"/>
    </row>
    <row r="13" spans="2:9" ht="45" x14ac:dyDescent="0.25">
      <c r="B13" s="11" t="s">
        <v>14</v>
      </c>
      <c r="C13" s="12" t="s">
        <v>12</v>
      </c>
      <c r="D13" s="8"/>
      <c r="E13" s="68"/>
      <c r="F13" s="20">
        <v>1</v>
      </c>
      <c r="G13" s="8" t="s">
        <v>76</v>
      </c>
      <c r="H13" s="30">
        <f t="shared" si="0"/>
        <v>0</v>
      </c>
      <c r="I13" s="21"/>
    </row>
    <row r="14" spans="2:9" ht="45" x14ac:dyDescent="0.25">
      <c r="B14" s="11" t="s">
        <v>15</v>
      </c>
      <c r="C14" s="12" t="s">
        <v>12</v>
      </c>
      <c r="D14" s="8"/>
      <c r="E14" s="68"/>
      <c r="F14" s="20">
        <v>0</v>
      </c>
      <c r="G14" s="8" t="s">
        <v>76</v>
      </c>
      <c r="H14" s="30">
        <f t="shared" si="0"/>
        <v>0</v>
      </c>
      <c r="I14" s="21"/>
    </row>
    <row r="15" spans="2:9" ht="15.75" x14ac:dyDescent="0.25">
      <c r="B15" s="103" t="s">
        <v>120</v>
      </c>
      <c r="C15" s="104"/>
      <c r="D15" s="104"/>
      <c r="E15" s="104"/>
      <c r="F15" s="104"/>
      <c r="G15" s="105"/>
      <c r="H15" s="12">
        <f>IF( SUM(H11:H14)&gt;9,9,SUM(H11:H14))</f>
        <v>0</v>
      </c>
      <c r="I15" s="74"/>
    </row>
    <row r="16" spans="2:9" ht="15.75" customHeight="1" x14ac:dyDescent="0.25">
      <c r="B16" s="100" t="s">
        <v>98</v>
      </c>
      <c r="C16" s="101"/>
      <c r="D16" s="101"/>
      <c r="E16" s="101"/>
      <c r="F16" s="101"/>
      <c r="G16" s="101"/>
      <c r="H16" s="101"/>
      <c r="I16" s="102"/>
    </row>
    <row r="17" spans="2:9" ht="75" x14ac:dyDescent="0.25">
      <c r="B17" s="57" t="s">
        <v>73</v>
      </c>
      <c r="C17" s="12" t="s">
        <v>12</v>
      </c>
      <c r="D17" s="8"/>
      <c r="E17" s="68"/>
      <c r="F17" s="20" t="s">
        <v>125</v>
      </c>
      <c r="G17" s="8" t="s">
        <v>76</v>
      </c>
      <c r="H17" s="30" cm="1">
        <f t="array" ref="H17">_xlfn.IFS(E17="",0,E17=4,3,E17=3,1.5, E17=2,1,E17=1,0.5,E17=0,0)</f>
        <v>0</v>
      </c>
      <c r="I17" s="21"/>
    </row>
    <row r="18" spans="2:9" ht="15.75" x14ac:dyDescent="0.25">
      <c r="B18" s="91" t="s">
        <v>99</v>
      </c>
      <c r="C18" s="91"/>
      <c r="D18" s="91"/>
      <c r="E18" s="91"/>
      <c r="F18" s="91"/>
      <c r="G18" s="91"/>
      <c r="H18" s="91"/>
      <c r="I18" s="91"/>
    </row>
    <row r="19" spans="2:9" s="22" customFormat="1" ht="20.25" customHeight="1" x14ac:dyDescent="0.25">
      <c r="B19" s="98" t="s">
        <v>114</v>
      </c>
      <c r="C19" s="98"/>
      <c r="D19" s="98"/>
      <c r="E19" s="98"/>
      <c r="F19" s="98"/>
      <c r="G19" s="98"/>
      <c r="H19" s="98"/>
      <c r="I19" s="98"/>
    </row>
    <row r="20" spans="2:9" s="22" customFormat="1" ht="15.75" x14ac:dyDescent="0.25">
      <c r="B20" s="46" t="s">
        <v>42</v>
      </c>
      <c r="C20" s="12" t="s">
        <v>12</v>
      </c>
      <c r="D20" s="68" t="s">
        <v>111</v>
      </c>
      <c r="E20" s="8"/>
      <c r="F20" s="20">
        <v>2</v>
      </c>
      <c r="G20" s="8"/>
      <c r="H20" s="30">
        <f>IF(D20="Kyllä",2,0)</f>
        <v>0</v>
      </c>
      <c r="I20" s="8"/>
    </row>
    <row r="21" spans="2:9" s="22" customFormat="1" ht="15.75" x14ac:dyDescent="0.25">
      <c r="B21" s="46" t="s">
        <v>16</v>
      </c>
      <c r="C21" s="12" t="s">
        <v>12</v>
      </c>
      <c r="D21" s="68" t="s">
        <v>111</v>
      </c>
      <c r="E21" s="8"/>
      <c r="F21" s="20">
        <v>2</v>
      </c>
      <c r="G21" s="8"/>
      <c r="H21" s="30">
        <f t="shared" ref="H21:H24" si="1">IF(D21="Kyllä",2,0)</f>
        <v>0</v>
      </c>
      <c r="I21" s="8"/>
    </row>
    <row r="22" spans="2:9" s="22" customFormat="1" ht="15.75" x14ac:dyDescent="0.25">
      <c r="B22" s="46" t="s">
        <v>43</v>
      </c>
      <c r="C22" s="12" t="s">
        <v>12</v>
      </c>
      <c r="D22" s="68" t="s">
        <v>111</v>
      </c>
      <c r="E22" s="8"/>
      <c r="F22" s="20">
        <v>2</v>
      </c>
      <c r="G22" s="8"/>
      <c r="H22" s="30">
        <f t="shared" si="1"/>
        <v>0</v>
      </c>
      <c r="I22" s="8"/>
    </row>
    <row r="23" spans="2:9" s="22" customFormat="1" ht="15.75" x14ac:dyDescent="0.25">
      <c r="B23" s="46" t="s">
        <v>44</v>
      </c>
      <c r="C23" s="12" t="s">
        <v>12</v>
      </c>
      <c r="D23" s="68" t="s">
        <v>111</v>
      </c>
      <c r="E23" s="8"/>
      <c r="F23" s="20">
        <v>2</v>
      </c>
      <c r="G23" s="8"/>
      <c r="H23" s="30">
        <f t="shared" si="1"/>
        <v>0</v>
      </c>
      <c r="I23" s="8"/>
    </row>
    <row r="24" spans="2:9" s="22" customFormat="1" ht="15.75" x14ac:dyDescent="0.25">
      <c r="B24" s="46" t="s">
        <v>45</v>
      </c>
      <c r="C24" s="12" t="s">
        <v>12</v>
      </c>
      <c r="D24" s="68" t="s">
        <v>111</v>
      </c>
      <c r="E24" s="8"/>
      <c r="F24" s="20">
        <v>2</v>
      </c>
      <c r="G24" s="8"/>
      <c r="H24" s="30">
        <f t="shared" si="1"/>
        <v>0</v>
      </c>
      <c r="I24" s="8"/>
    </row>
    <row r="25" spans="2:9" ht="15.75" x14ac:dyDescent="0.25">
      <c r="B25" s="91" t="s">
        <v>17</v>
      </c>
      <c r="C25" s="91"/>
      <c r="D25" s="91"/>
      <c r="E25" s="91"/>
      <c r="F25" s="91"/>
      <c r="G25" s="91"/>
      <c r="H25" s="91"/>
      <c r="I25" s="91"/>
    </row>
    <row r="26" spans="2:9" ht="23.45" customHeight="1" x14ac:dyDescent="0.25">
      <c r="B26" s="96" t="s">
        <v>115</v>
      </c>
      <c r="C26" s="96"/>
      <c r="D26" s="96"/>
      <c r="E26" s="96"/>
      <c r="F26" s="96"/>
      <c r="G26" s="96"/>
      <c r="H26" s="96"/>
      <c r="I26" s="96"/>
    </row>
    <row r="27" spans="2:9" ht="90" x14ac:dyDescent="0.25">
      <c r="B27" s="11" t="s">
        <v>117</v>
      </c>
      <c r="C27" s="12" t="s">
        <v>12</v>
      </c>
      <c r="D27" s="68"/>
      <c r="E27" s="8"/>
      <c r="F27" s="20" t="s">
        <v>118</v>
      </c>
      <c r="G27" s="8" t="s">
        <v>76</v>
      </c>
      <c r="H27" s="30" cm="1">
        <f t="array" ref="H27">_xlfn.IFS(D27="Valitse lukumäärä", 0, D27="",0,D27="6 tai enemmän",2,D27=5,1.5, D27=4,1,D27="3 tai alle",0)</f>
        <v>0</v>
      </c>
      <c r="I27" s="21"/>
    </row>
    <row r="28" spans="2:9" ht="32.25" customHeight="1" x14ac:dyDescent="0.25">
      <c r="B28" s="119" t="s">
        <v>121</v>
      </c>
      <c r="C28" s="119"/>
      <c r="D28" s="119"/>
      <c r="E28" s="119"/>
      <c r="F28" s="119"/>
      <c r="G28" s="119"/>
      <c r="H28" s="119"/>
      <c r="I28" s="119"/>
    </row>
    <row r="29" spans="2:9" ht="60" x14ac:dyDescent="0.25">
      <c r="B29" s="47" t="s">
        <v>68</v>
      </c>
      <c r="C29" s="48"/>
      <c r="D29" s="72"/>
      <c r="E29" s="49"/>
      <c r="F29" s="53">
        <v>2</v>
      </c>
      <c r="G29" s="75" t="s">
        <v>122</v>
      </c>
      <c r="H29" s="30">
        <f>IF(D29="Kyllä",2,0)</f>
        <v>0</v>
      </c>
      <c r="I29" s="64"/>
    </row>
    <row r="30" spans="2:9" ht="60" x14ac:dyDescent="0.25">
      <c r="B30" s="47" t="s">
        <v>69</v>
      </c>
      <c r="C30" s="48"/>
      <c r="D30" s="72"/>
      <c r="E30" s="49"/>
      <c r="F30" s="53">
        <v>2</v>
      </c>
      <c r="G30" s="75" t="s">
        <v>122</v>
      </c>
      <c r="H30" s="30">
        <f>IF(D30="Kyllä",2,0)</f>
        <v>0</v>
      </c>
      <c r="I30" s="50"/>
    </row>
    <row r="31" spans="2:9" ht="15.75" x14ac:dyDescent="0.25">
      <c r="B31" s="91" t="s">
        <v>8</v>
      </c>
      <c r="C31" s="91"/>
      <c r="D31" s="91"/>
      <c r="E31" s="91"/>
      <c r="F31" s="91"/>
      <c r="G31" s="91"/>
      <c r="H31" s="91"/>
      <c r="I31" s="91"/>
    </row>
    <row r="32" spans="2:9" ht="49.5" customHeight="1" x14ac:dyDescent="0.25">
      <c r="B32" s="115" t="s">
        <v>83</v>
      </c>
      <c r="C32" s="115"/>
      <c r="D32" s="115"/>
      <c r="E32" s="115"/>
      <c r="F32" s="115"/>
      <c r="G32" s="115"/>
      <c r="H32" s="115"/>
      <c r="I32" s="115"/>
    </row>
    <row r="33" spans="2:9" ht="15.75" x14ac:dyDescent="0.25">
      <c r="B33" s="114" t="s">
        <v>18</v>
      </c>
      <c r="C33" s="114"/>
      <c r="D33" s="114"/>
      <c r="E33" s="114"/>
      <c r="F33" s="114"/>
      <c r="G33" s="114"/>
      <c r="H33" s="114"/>
      <c r="I33" s="114"/>
    </row>
    <row r="34" spans="2:9" ht="30" x14ac:dyDescent="0.25">
      <c r="B34" s="11" t="s">
        <v>46</v>
      </c>
      <c r="C34" s="12" t="s">
        <v>12</v>
      </c>
      <c r="D34" s="72" t="s">
        <v>111</v>
      </c>
      <c r="E34" s="26"/>
      <c r="F34" s="20">
        <v>1</v>
      </c>
      <c r="G34" s="27" t="s">
        <v>40</v>
      </c>
      <c r="H34" s="30">
        <f>IF(D34="Kyllä",1,0)</f>
        <v>0</v>
      </c>
      <c r="I34" s="13"/>
    </row>
    <row r="35" spans="2:9" ht="15.75" x14ac:dyDescent="0.25">
      <c r="B35" s="114" t="s">
        <v>19</v>
      </c>
      <c r="C35" s="114"/>
      <c r="D35" s="114"/>
      <c r="E35" s="114"/>
      <c r="F35" s="114"/>
      <c r="G35" s="114"/>
      <c r="H35" s="114"/>
      <c r="I35" s="114"/>
    </row>
    <row r="36" spans="2:9" ht="30" x14ac:dyDescent="0.25">
      <c r="B36" s="11" t="s">
        <v>46</v>
      </c>
      <c r="C36" s="12" t="s">
        <v>12</v>
      </c>
      <c r="D36" s="72" t="s">
        <v>111</v>
      </c>
      <c r="E36" s="26"/>
      <c r="F36" s="20">
        <v>1</v>
      </c>
      <c r="G36" s="27" t="s">
        <v>40</v>
      </c>
      <c r="H36" s="30">
        <f>IF(D36="Kyllä",1,0)</f>
        <v>0</v>
      </c>
      <c r="I36" s="13"/>
    </row>
    <row r="37" spans="2:9" ht="15.75" x14ac:dyDescent="0.25">
      <c r="B37" s="114" t="s">
        <v>20</v>
      </c>
      <c r="C37" s="114"/>
      <c r="D37" s="114"/>
      <c r="E37" s="114"/>
      <c r="F37" s="114"/>
      <c r="G37" s="114"/>
      <c r="H37" s="114"/>
      <c r="I37" s="114"/>
    </row>
    <row r="38" spans="2:9" ht="30" x14ac:dyDescent="0.25">
      <c r="B38" s="11" t="s">
        <v>46</v>
      </c>
      <c r="C38" s="12" t="s">
        <v>12</v>
      </c>
      <c r="D38" s="72" t="s">
        <v>111</v>
      </c>
      <c r="E38" s="26"/>
      <c r="F38" s="20">
        <v>1</v>
      </c>
      <c r="G38" s="27" t="s">
        <v>40</v>
      </c>
      <c r="H38" s="30">
        <f>IF(D38="Kyllä",1,0)</f>
        <v>0</v>
      </c>
      <c r="I38" s="13"/>
    </row>
    <row r="39" spans="2:9" ht="15.75" x14ac:dyDescent="0.25">
      <c r="B39" s="114" t="s">
        <v>47</v>
      </c>
      <c r="C39" s="114"/>
      <c r="D39" s="114"/>
      <c r="E39" s="114"/>
      <c r="F39" s="114"/>
      <c r="G39" s="114"/>
      <c r="H39" s="114"/>
      <c r="I39" s="114"/>
    </row>
    <row r="40" spans="2:9" ht="30" x14ac:dyDescent="0.25">
      <c r="B40" s="11" t="s">
        <v>46</v>
      </c>
      <c r="C40" s="12" t="s">
        <v>12</v>
      </c>
      <c r="D40" s="72" t="s">
        <v>111</v>
      </c>
      <c r="E40" s="26"/>
      <c r="F40" s="20">
        <v>1</v>
      </c>
      <c r="G40" s="27" t="s">
        <v>40</v>
      </c>
      <c r="H40" s="30">
        <f>IF(D40="Kyllä",1,0)</f>
        <v>0</v>
      </c>
      <c r="I40" s="13"/>
    </row>
    <row r="41" spans="2:9" ht="15.75" x14ac:dyDescent="0.25">
      <c r="B41" s="114" t="s">
        <v>21</v>
      </c>
      <c r="C41" s="114"/>
      <c r="D41" s="114"/>
      <c r="E41" s="114"/>
      <c r="F41" s="114"/>
      <c r="G41" s="114"/>
      <c r="H41" s="114"/>
      <c r="I41" s="114"/>
    </row>
    <row r="42" spans="2:9" ht="30" x14ac:dyDescent="0.25">
      <c r="B42" s="39" t="s">
        <v>48</v>
      </c>
      <c r="C42" s="12" t="s">
        <v>12</v>
      </c>
      <c r="D42" s="72" t="s">
        <v>111</v>
      </c>
      <c r="E42" s="26"/>
      <c r="F42" s="20">
        <v>1</v>
      </c>
      <c r="G42" s="27" t="s">
        <v>40</v>
      </c>
      <c r="H42" s="30">
        <f>IF(D42="Kyllä",1,0)</f>
        <v>0</v>
      </c>
      <c r="I42" s="13"/>
    </row>
    <row r="43" spans="2:9" ht="15.75" x14ac:dyDescent="0.25">
      <c r="B43" s="114" t="s">
        <v>22</v>
      </c>
      <c r="C43" s="114"/>
      <c r="D43" s="114"/>
      <c r="E43" s="114"/>
      <c r="F43" s="114"/>
      <c r="G43" s="114"/>
      <c r="H43" s="114"/>
      <c r="I43" s="114"/>
    </row>
    <row r="44" spans="2:9" ht="30" x14ac:dyDescent="0.25">
      <c r="B44" s="11" t="s">
        <v>46</v>
      </c>
      <c r="C44" s="12" t="s">
        <v>12</v>
      </c>
      <c r="D44" s="72" t="s">
        <v>111</v>
      </c>
      <c r="E44" s="26"/>
      <c r="F44" s="20">
        <v>1</v>
      </c>
      <c r="G44" s="27" t="s">
        <v>40</v>
      </c>
      <c r="H44" s="30">
        <f>IF(D44="Kyllä",1,0)</f>
        <v>0</v>
      </c>
      <c r="I44" s="13"/>
    </row>
    <row r="45" spans="2:9" ht="15.75" x14ac:dyDescent="0.25">
      <c r="B45" s="116" t="s">
        <v>23</v>
      </c>
      <c r="C45" s="117"/>
      <c r="D45" s="117"/>
      <c r="E45" s="117"/>
      <c r="F45" s="117"/>
      <c r="G45" s="117"/>
      <c r="H45" s="117"/>
      <c r="I45" s="118"/>
    </row>
    <row r="46" spans="2:9" ht="30" x14ac:dyDescent="0.25">
      <c r="B46" s="39" t="s">
        <v>49</v>
      </c>
      <c r="C46" s="12" t="s">
        <v>12</v>
      </c>
      <c r="D46" s="72" t="s">
        <v>111</v>
      </c>
      <c r="E46" s="8"/>
      <c r="F46" s="20">
        <v>1</v>
      </c>
      <c r="G46" s="27" t="s">
        <v>40</v>
      </c>
      <c r="H46" s="30">
        <f>IF(D46="Kyllä",1,0)</f>
        <v>0</v>
      </c>
      <c r="I46" s="13"/>
    </row>
    <row r="47" spans="2:9" ht="30" x14ac:dyDescent="0.25">
      <c r="B47" s="39" t="s">
        <v>50</v>
      </c>
      <c r="C47" s="12" t="s">
        <v>12</v>
      </c>
      <c r="D47" s="72" t="s">
        <v>111</v>
      </c>
      <c r="E47" s="8"/>
      <c r="F47" s="20">
        <v>1</v>
      </c>
      <c r="G47" s="27" t="s">
        <v>40</v>
      </c>
      <c r="H47" s="30">
        <f t="shared" ref="H47:H56" si="2">IF(D47="Kyllä",1,0)</f>
        <v>0</v>
      </c>
      <c r="I47" s="13"/>
    </row>
    <row r="48" spans="2:9" ht="30" x14ac:dyDescent="0.25">
      <c r="B48" s="39" t="s">
        <v>51</v>
      </c>
      <c r="C48" s="12" t="s">
        <v>12</v>
      </c>
      <c r="D48" s="72" t="s">
        <v>111</v>
      </c>
      <c r="E48" s="8"/>
      <c r="F48" s="20">
        <v>1</v>
      </c>
      <c r="G48" s="27" t="s">
        <v>40</v>
      </c>
      <c r="H48" s="30">
        <f t="shared" si="2"/>
        <v>0</v>
      </c>
      <c r="I48" s="13"/>
    </row>
    <row r="49" spans="2:9" ht="30" x14ac:dyDescent="0.25">
      <c r="B49" s="39" t="s">
        <v>52</v>
      </c>
      <c r="C49" s="12" t="s">
        <v>12</v>
      </c>
      <c r="D49" s="72" t="s">
        <v>111</v>
      </c>
      <c r="E49" s="8"/>
      <c r="F49" s="20">
        <v>1</v>
      </c>
      <c r="G49" s="27" t="s">
        <v>40</v>
      </c>
      <c r="H49" s="30">
        <f t="shared" si="2"/>
        <v>0</v>
      </c>
      <c r="I49" s="13"/>
    </row>
    <row r="50" spans="2:9" ht="30" x14ac:dyDescent="0.25">
      <c r="B50" s="39" t="s">
        <v>53</v>
      </c>
      <c r="C50" s="12" t="s">
        <v>12</v>
      </c>
      <c r="D50" s="72" t="s">
        <v>111</v>
      </c>
      <c r="E50" s="8"/>
      <c r="F50" s="20">
        <v>1</v>
      </c>
      <c r="G50" s="27" t="s">
        <v>40</v>
      </c>
      <c r="H50" s="30">
        <f t="shared" si="2"/>
        <v>0</v>
      </c>
      <c r="I50" s="13"/>
    </row>
    <row r="51" spans="2:9" ht="30" x14ac:dyDescent="0.25">
      <c r="B51" s="39" t="s">
        <v>54</v>
      </c>
      <c r="C51" s="12" t="s">
        <v>12</v>
      </c>
      <c r="D51" s="72" t="s">
        <v>111</v>
      </c>
      <c r="E51" s="8"/>
      <c r="F51" s="20">
        <v>1</v>
      </c>
      <c r="G51" s="27" t="s">
        <v>40</v>
      </c>
      <c r="H51" s="30">
        <f t="shared" si="2"/>
        <v>0</v>
      </c>
      <c r="I51" s="13"/>
    </row>
    <row r="52" spans="2:9" ht="30" x14ac:dyDescent="0.25">
      <c r="B52" s="39" t="s">
        <v>55</v>
      </c>
      <c r="C52" s="12" t="s">
        <v>12</v>
      </c>
      <c r="D52" s="72" t="s">
        <v>111</v>
      </c>
      <c r="E52" s="8"/>
      <c r="F52" s="20">
        <v>1</v>
      </c>
      <c r="G52" s="27" t="s">
        <v>40</v>
      </c>
      <c r="H52" s="30">
        <f t="shared" si="2"/>
        <v>0</v>
      </c>
      <c r="I52" s="13"/>
    </row>
    <row r="53" spans="2:9" ht="15.75" x14ac:dyDescent="0.25">
      <c r="B53" s="114" t="s">
        <v>24</v>
      </c>
      <c r="C53" s="114"/>
      <c r="D53" s="114"/>
      <c r="E53" s="114"/>
      <c r="F53" s="114"/>
      <c r="G53" s="114"/>
      <c r="H53" s="114"/>
      <c r="I53" s="114"/>
    </row>
    <row r="54" spans="2:9" ht="30" x14ac:dyDescent="0.25">
      <c r="B54" s="39" t="s">
        <v>56</v>
      </c>
      <c r="C54" s="12" t="s">
        <v>12</v>
      </c>
      <c r="D54" s="72" t="s">
        <v>111</v>
      </c>
      <c r="E54" s="26"/>
      <c r="F54" s="20">
        <v>1</v>
      </c>
      <c r="G54" s="27" t="s">
        <v>40</v>
      </c>
      <c r="H54" s="30">
        <f t="shared" si="2"/>
        <v>0</v>
      </c>
      <c r="I54" s="13"/>
    </row>
    <row r="55" spans="2:9" ht="15.75" x14ac:dyDescent="0.25">
      <c r="B55" s="108" t="s">
        <v>57</v>
      </c>
      <c r="C55" s="108"/>
      <c r="D55" s="108"/>
      <c r="E55" s="108"/>
      <c r="F55" s="108"/>
      <c r="G55" s="108"/>
      <c r="H55" s="108"/>
      <c r="I55" s="108"/>
    </row>
    <row r="56" spans="2:9" ht="30" x14ac:dyDescent="0.25">
      <c r="B56" s="39" t="s">
        <v>58</v>
      </c>
      <c r="C56" s="12" t="s">
        <v>12</v>
      </c>
      <c r="D56" s="72" t="s">
        <v>111</v>
      </c>
      <c r="E56" s="26"/>
      <c r="F56" s="20">
        <v>1</v>
      </c>
      <c r="G56" s="27" t="s">
        <v>40</v>
      </c>
      <c r="H56" s="30">
        <f t="shared" si="2"/>
        <v>0</v>
      </c>
      <c r="I56" s="13"/>
    </row>
    <row r="57" spans="2:9" ht="15.75" x14ac:dyDescent="0.25">
      <c r="B57" s="91" t="s">
        <v>25</v>
      </c>
      <c r="C57" s="91"/>
      <c r="D57" s="91"/>
      <c r="E57" s="91"/>
      <c r="F57" s="91"/>
      <c r="G57" s="91"/>
      <c r="H57" s="91"/>
      <c r="I57" s="91"/>
    </row>
    <row r="58" spans="2:9" ht="15.75" x14ac:dyDescent="0.25">
      <c r="B58" s="107" t="s">
        <v>26</v>
      </c>
      <c r="C58" s="107"/>
      <c r="D58" s="107"/>
      <c r="E58" s="107"/>
      <c r="F58" s="107"/>
      <c r="G58" s="107"/>
      <c r="H58" s="107"/>
      <c r="I58" s="107"/>
    </row>
    <row r="59" spans="2:9" ht="30" x14ac:dyDescent="0.25">
      <c r="B59" s="7" t="s">
        <v>27</v>
      </c>
      <c r="C59" s="9" t="s">
        <v>12</v>
      </c>
      <c r="D59" s="72" t="s">
        <v>111</v>
      </c>
      <c r="E59" s="8"/>
      <c r="F59" s="30">
        <v>2</v>
      </c>
      <c r="G59" s="8"/>
      <c r="H59" s="30">
        <f t="shared" ref="H59:H60" si="3">IF(D59="Kyllä",2,0)</f>
        <v>0</v>
      </c>
      <c r="I59" s="28"/>
    </row>
    <row r="60" spans="2:9" ht="30" x14ac:dyDescent="0.25">
      <c r="B60" s="7" t="s">
        <v>28</v>
      </c>
      <c r="C60" s="9" t="s">
        <v>12</v>
      </c>
      <c r="D60" s="72" t="s">
        <v>111</v>
      </c>
      <c r="E60" s="8"/>
      <c r="F60" s="30">
        <v>2</v>
      </c>
      <c r="G60" s="8"/>
      <c r="H60" s="30">
        <f t="shared" si="3"/>
        <v>0</v>
      </c>
      <c r="I60" s="13"/>
    </row>
    <row r="61" spans="2:9" ht="30" x14ac:dyDescent="0.25">
      <c r="B61" s="7" t="s">
        <v>84</v>
      </c>
      <c r="C61" s="9" t="s">
        <v>12</v>
      </c>
      <c r="D61" s="72" t="s">
        <v>111</v>
      </c>
      <c r="E61" s="8"/>
      <c r="F61" s="30">
        <v>2</v>
      </c>
      <c r="G61" s="8"/>
      <c r="H61" s="30">
        <f>IF(D61="Kyllä",2,0)</f>
        <v>0</v>
      </c>
      <c r="I61" s="13"/>
    </row>
    <row r="62" spans="2:9" ht="48.75" customHeight="1" x14ac:dyDescent="0.25">
      <c r="B62" s="40" t="s">
        <v>85</v>
      </c>
      <c r="C62" s="9" t="s">
        <v>12</v>
      </c>
      <c r="D62" s="72" t="s">
        <v>111</v>
      </c>
      <c r="E62" s="8"/>
      <c r="F62" s="30">
        <v>1</v>
      </c>
      <c r="G62" s="8"/>
      <c r="H62" s="30">
        <f t="shared" ref="H62" si="4">IF(D62="Kyllä",1,0)</f>
        <v>0</v>
      </c>
      <c r="I62" s="13"/>
    </row>
    <row r="63" spans="2:9" s="29" customFormat="1" ht="15.75" x14ac:dyDescent="0.25">
      <c r="B63" s="91" t="s">
        <v>100</v>
      </c>
      <c r="C63" s="91"/>
      <c r="D63" s="91"/>
      <c r="E63" s="91"/>
      <c r="F63" s="91"/>
      <c r="G63" s="91"/>
      <c r="H63" s="91"/>
      <c r="I63" s="91"/>
    </row>
    <row r="64" spans="2:9" ht="21.75" customHeight="1" x14ac:dyDescent="0.25">
      <c r="B64" s="96" t="s">
        <v>101</v>
      </c>
      <c r="C64" s="96"/>
      <c r="D64" s="96"/>
      <c r="E64" s="96"/>
      <c r="F64" s="96"/>
      <c r="G64" s="96"/>
      <c r="H64" s="96"/>
      <c r="I64" s="96"/>
    </row>
    <row r="65" spans="2:9" ht="15.75" x14ac:dyDescent="0.25">
      <c r="B65" s="108" t="s">
        <v>59</v>
      </c>
      <c r="C65" s="108"/>
      <c r="D65" s="108"/>
      <c r="E65" s="108"/>
      <c r="F65" s="108"/>
      <c r="G65" s="108"/>
      <c r="H65" s="108"/>
      <c r="I65" s="108"/>
    </row>
    <row r="66" spans="2:9" ht="66" customHeight="1" x14ac:dyDescent="0.25">
      <c r="B66" s="11" t="s">
        <v>96</v>
      </c>
      <c r="C66" s="24" t="s">
        <v>12</v>
      </c>
      <c r="D66" s="61"/>
      <c r="E66" s="68" t="s">
        <v>113</v>
      </c>
      <c r="F66" s="60" t="s">
        <v>108</v>
      </c>
      <c r="G66" s="13" t="s">
        <v>78</v>
      </c>
      <c r="H66" s="30" cm="1">
        <f t="array" ref="H66">_xlfn.IFS( E66="Valitse lukumäärä",0,E66="",0,E66="2 tai enemmän",2,E66=1,1,E66="ei henkilöitä",0)</f>
        <v>0</v>
      </c>
      <c r="I66" s="62"/>
    </row>
    <row r="67" spans="2:9" ht="15.75" x14ac:dyDescent="0.25">
      <c r="B67" s="108" t="s">
        <v>102</v>
      </c>
      <c r="C67" s="108"/>
      <c r="D67" s="108"/>
      <c r="E67" s="108"/>
      <c r="F67" s="108"/>
      <c r="G67" s="108"/>
      <c r="H67" s="108"/>
      <c r="I67" s="108"/>
    </row>
    <row r="68" spans="2:9" ht="66" customHeight="1" x14ac:dyDescent="0.25">
      <c r="B68" s="11" t="s">
        <v>96</v>
      </c>
      <c r="C68" s="24" t="s">
        <v>12</v>
      </c>
      <c r="D68" s="61"/>
      <c r="E68" s="68" t="s">
        <v>113</v>
      </c>
      <c r="F68" s="60" t="s">
        <v>108</v>
      </c>
      <c r="G68" s="13" t="s">
        <v>78</v>
      </c>
      <c r="H68" s="30" cm="1">
        <f t="array" ref="H68">_xlfn.IFS( E68="Valitse lukumäärä",0,E68="",0,E68="2 tai enemmän",2,E68=1,1,E68="ei henkilöitä",0)</f>
        <v>0</v>
      </c>
      <c r="I68" s="62"/>
    </row>
    <row r="69" spans="2:9" ht="15.75" x14ac:dyDescent="0.25">
      <c r="B69" s="108" t="s">
        <v>60</v>
      </c>
      <c r="C69" s="108"/>
      <c r="D69" s="108"/>
      <c r="E69" s="108"/>
      <c r="F69" s="108"/>
      <c r="G69" s="108"/>
      <c r="H69" s="108"/>
      <c r="I69" s="108"/>
    </row>
    <row r="70" spans="2:9" ht="66" customHeight="1" x14ac:dyDescent="0.25">
      <c r="B70" s="11" t="s">
        <v>96</v>
      </c>
      <c r="C70" s="24" t="s">
        <v>12</v>
      </c>
      <c r="D70" s="61"/>
      <c r="E70" s="68" t="s">
        <v>113</v>
      </c>
      <c r="F70" s="60" t="s">
        <v>108</v>
      </c>
      <c r="G70" s="13" t="s">
        <v>78</v>
      </c>
      <c r="H70" s="30" cm="1">
        <f t="array" ref="H70">_xlfn.IFS( E70="Valitse lukumäärä",0,E70="",0,E70="2 tai enemmän",2,E70=1,1,E70="ei henkilöitä",0)</f>
        <v>0</v>
      </c>
      <c r="I70" s="62"/>
    </row>
    <row r="71" spans="2:9" ht="15.75" x14ac:dyDescent="0.25">
      <c r="B71" s="108" t="s">
        <v>61</v>
      </c>
      <c r="C71" s="108"/>
      <c r="D71" s="108"/>
      <c r="E71" s="108"/>
      <c r="F71" s="108"/>
      <c r="G71" s="108"/>
      <c r="H71" s="108"/>
      <c r="I71" s="108"/>
    </row>
    <row r="72" spans="2:9" ht="66" customHeight="1" x14ac:dyDescent="0.25">
      <c r="B72" s="11" t="s">
        <v>96</v>
      </c>
      <c r="C72" s="24" t="s">
        <v>12</v>
      </c>
      <c r="D72" s="61"/>
      <c r="E72" s="68" t="s">
        <v>113</v>
      </c>
      <c r="F72" s="60" t="s">
        <v>108</v>
      </c>
      <c r="G72" s="13" t="s">
        <v>78</v>
      </c>
      <c r="H72" s="30" cm="1">
        <f t="array" ref="H72">_xlfn.IFS( E72="Valitse lukumäärä",0,E72="",0,E72="2 tai enemmän",2,E72=1,1,E72="ei henkilöitä",0)</f>
        <v>0</v>
      </c>
      <c r="I72" s="62"/>
    </row>
    <row r="73" spans="2:9" ht="15.75" x14ac:dyDescent="0.25">
      <c r="B73" s="114" t="s">
        <v>103</v>
      </c>
      <c r="C73" s="114"/>
      <c r="D73" s="114"/>
      <c r="E73" s="114"/>
      <c r="F73" s="114"/>
      <c r="G73" s="114"/>
      <c r="H73" s="114"/>
      <c r="I73" s="114"/>
    </row>
    <row r="74" spans="2:9" ht="15.75" x14ac:dyDescent="0.25">
      <c r="B74" s="39" t="s">
        <v>29</v>
      </c>
      <c r="C74" s="24" t="s">
        <v>12</v>
      </c>
      <c r="D74" s="72" t="s">
        <v>111</v>
      </c>
      <c r="E74" s="11"/>
      <c r="F74" s="20">
        <v>1</v>
      </c>
      <c r="G74" s="13"/>
      <c r="H74" s="30">
        <f t="shared" ref="H74" si="5">IF(D74="Kyllä",1,0)</f>
        <v>0</v>
      </c>
      <c r="I74" s="13"/>
    </row>
    <row r="75" spans="2:9" ht="15.75" x14ac:dyDescent="0.25">
      <c r="B75" s="39" t="s">
        <v>30</v>
      </c>
      <c r="C75" s="24" t="s">
        <v>12</v>
      </c>
      <c r="D75" s="72" t="s">
        <v>111</v>
      </c>
      <c r="E75" s="11"/>
      <c r="F75" s="20">
        <v>2</v>
      </c>
      <c r="G75" s="13"/>
      <c r="H75" s="30">
        <f>IF(D75="Kyllä",2,0)</f>
        <v>0</v>
      </c>
      <c r="I75" s="13"/>
    </row>
    <row r="76" spans="2:9" s="29" customFormat="1" ht="15.75" x14ac:dyDescent="0.25">
      <c r="B76" s="106" t="s">
        <v>62</v>
      </c>
      <c r="C76" s="106"/>
      <c r="D76" s="106"/>
      <c r="E76" s="106"/>
      <c r="F76" s="106"/>
      <c r="G76" s="106"/>
      <c r="H76" s="106"/>
      <c r="I76" s="106"/>
    </row>
    <row r="77" spans="2:9" s="29" customFormat="1" ht="172.9" customHeight="1" x14ac:dyDescent="0.25">
      <c r="B77" s="7" t="s">
        <v>86</v>
      </c>
      <c r="C77" s="12" t="s">
        <v>12</v>
      </c>
      <c r="D77" s="8"/>
      <c r="E77" s="68" t="s">
        <v>113</v>
      </c>
      <c r="F77" s="31" t="s">
        <v>119</v>
      </c>
      <c r="G77" s="31" t="s">
        <v>79</v>
      </c>
      <c r="H77" s="30">
        <f>IFERROR(E77/2,0)</f>
        <v>0</v>
      </c>
      <c r="I77" s="10"/>
    </row>
    <row r="78" spans="2:9" s="29" customFormat="1" ht="30" x14ac:dyDescent="0.25">
      <c r="B78" s="71" t="s">
        <v>109</v>
      </c>
      <c r="C78" s="12" t="s">
        <v>12</v>
      </c>
      <c r="D78" s="68" t="s">
        <v>111</v>
      </c>
      <c r="E78" s="41"/>
      <c r="F78" s="30">
        <v>1</v>
      </c>
      <c r="G78" s="58" t="s">
        <v>77</v>
      </c>
      <c r="H78" s="30">
        <f>IF(D78="Kyllä",1,0)</f>
        <v>0</v>
      </c>
      <c r="I78" s="65"/>
    </row>
    <row r="79" spans="2:9" s="29" customFormat="1" ht="15.75" x14ac:dyDescent="0.25">
      <c r="B79" s="76" t="s">
        <v>74</v>
      </c>
      <c r="C79" s="12" t="s">
        <v>12</v>
      </c>
      <c r="D79" s="68" t="s">
        <v>111</v>
      </c>
      <c r="E79" s="41"/>
      <c r="F79" s="30">
        <v>1</v>
      </c>
      <c r="G79" s="59"/>
      <c r="H79" s="30">
        <f t="shared" ref="H79:H93" si="6">IF(D79="Kyllä",1,0)</f>
        <v>0</v>
      </c>
      <c r="I79" s="27"/>
    </row>
    <row r="80" spans="2:9" s="29" customFormat="1" ht="15.75" x14ac:dyDescent="0.25">
      <c r="B80" s="76" t="s">
        <v>75</v>
      </c>
      <c r="C80" s="12" t="s">
        <v>12</v>
      </c>
      <c r="D80" s="68" t="s">
        <v>111</v>
      </c>
      <c r="E80" s="41"/>
      <c r="F80" s="30">
        <v>1</v>
      </c>
      <c r="G80" s="59"/>
      <c r="H80" s="30">
        <f t="shared" si="6"/>
        <v>0</v>
      </c>
      <c r="I80" s="27"/>
    </row>
    <row r="81" spans="2:9" s="29" customFormat="1" ht="15.75" x14ac:dyDescent="0.25">
      <c r="B81" s="7" t="s">
        <v>87</v>
      </c>
      <c r="C81" s="12" t="s">
        <v>12</v>
      </c>
      <c r="D81" s="68" t="s">
        <v>111</v>
      </c>
      <c r="E81" s="8"/>
      <c r="F81" s="27">
        <v>1</v>
      </c>
      <c r="G81" s="27"/>
      <c r="H81" s="30">
        <f t="shared" si="6"/>
        <v>0</v>
      </c>
      <c r="I81" s="27"/>
    </row>
    <row r="82" spans="2:9" s="29" customFormat="1" ht="30" x14ac:dyDescent="0.25">
      <c r="B82" s="7" t="s">
        <v>88</v>
      </c>
      <c r="C82" s="12" t="s">
        <v>12</v>
      </c>
      <c r="D82" s="68" t="s">
        <v>111</v>
      </c>
      <c r="E82" s="8"/>
      <c r="F82" s="30">
        <v>1</v>
      </c>
      <c r="G82" s="30"/>
      <c r="H82" s="30">
        <f t="shared" si="6"/>
        <v>0</v>
      </c>
      <c r="I82" s="27"/>
    </row>
    <row r="83" spans="2:9" s="29" customFormat="1" ht="30" x14ac:dyDescent="0.25">
      <c r="B83" s="51" t="s">
        <v>89</v>
      </c>
      <c r="C83" s="12" t="s">
        <v>12</v>
      </c>
      <c r="D83" s="68" t="s">
        <v>111</v>
      </c>
      <c r="E83" s="8"/>
      <c r="F83" s="30">
        <v>1</v>
      </c>
      <c r="G83" s="30"/>
      <c r="H83" s="30">
        <f t="shared" si="6"/>
        <v>0</v>
      </c>
      <c r="I83" s="27"/>
    </row>
    <row r="84" spans="2:9" s="29" customFormat="1" ht="30" x14ac:dyDescent="0.25">
      <c r="B84" s="7" t="s">
        <v>63</v>
      </c>
      <c r="C84" s="12" t="s">
        <v>12</v>
      </c>
      <c r="D84" s="68" t="s">
        <v>111</v>
      </c>
      <c r="E84" s="8"/>
      <c r="F84" s="30">
        <v>1</v>
      </c>
      <c r="G84" s="30"/>
      <c r="H84" s="30">
        <f>IF(D84="Kyllä",1,0)</f>
        <v>0</v>
      </c>
      <c r="I84" s="27"/>
    </row>
    <row r="85" spans="2:9" ht="19.5" customHeight="1" x14ac:dyDescent="0.25">
      <c r="B85" s="109" t="s">
        <v>71</v>
      </c>
      <c r="C85" s="109"/>
      <c r="D85" s="109"/>
      <c r="E85" s="109"/>
      <c r="F85" s="109"/>
      <c r="G85" s="109"/>
      <c r="H85" s="109"/>
      <c r="I85" s="109"/>
    </row>
    <row r="86" spans="2:9" ht="15.75" x14ac:dyDescent="0.25">
      <c r="B86" s="51" t="s">
        <v>31</v>
      </c>
      <c r="C86" s="12" t="s">
        <v>12</v>
      </c>
      <c r="D86" s="72" t="s">
        <v>111</v>
      </c>
      <c r="E86" s="8"/>
      <c r="F86" s="30">
        <v>1</v>
      </c>
      <c r="G86" s="30"/>
      <c r="H86" s="30">
        <f t="shared" si="6"/>
        <v>0</v>
      </c>
      <c r="I86" s="8"/>
    </row>
    <row r="87" spans="2:9" s="29" customFormat="1" ht="15.75" x14ac:dyDescent="0.25">
      <c r="B87" s="51" t="s">
        <v>32</v>
      </c>
      <c r="C87" s="12" t="s">
        <v>12</v>
      </c>
      <c r="D87" s="72" t="s">
        <v>111</v>
      </c>
      <c r="E87" s="8"/>
      <c r="F87" s="30">
        <v>1</v>
      </c>
      <c r="G87" s="30"/>
      <c r="H87" s="30">
        <f t="shared" si="6"/>
        <v>0</v>
      </c>
      <c r="I87" s="8"/>
    </row>
    <row r="88" spans="2:9" s="29" customFormat="1" ht="15.75" x14ac:dyDescent="0.25">
      <c r="B88" s="110" t="s">
        <v>33</v>
      </c>
      <c r="C88" s="110"/>
      <c r="D88" s="110"/>
      <c r="E88" s="110"/>
      <c r="F88" s="110"/>
      <c r="G88" s="110"/>
      <c r="H88" s="110"/>
      <c r="I88" s="110"/>
    </row>
    <row r="89" spans="2:9" s="29" customFormat="1" ht="30" x14ac:dyDescent="0.25">
      <c r="B89" s="7" t="s">
        <v>34</v>
      </c>
      <c r="C89" s="12" t="s">
        <v>12</v>
      </c>
      <c r="D89" s="72" t="s">
        <v>111</v>
      </c>
      <c r="E89" s="8"/>
      <c r="F89" s="8" t="s">
        <v>64</v>
      </c>
      <c r="G89" s="30"/>
      <c r="H89" s="30">
        <f t="shared" si="6"/>
        <v>0</v>
      </c>
      <c r="I89" s="26"/>
    </row>
    <row r="90" spans="2:9" s="29" customFormat="1" ht="30" x14ac:dyDescent="0.25">
      <c r="B90" s="8" t="s">
        <v>104</v>
      </c>
      <c r="C90" s="12" t="s">
        <v>12</v>
      </c>
      <c r="D90" s="72" t="s">
        <v>111</v>
      </c>
      <c r="E90" s="8"/>
      <c r="F90" s="8" t="s">
        <v>64</v>
      </c>
      <c r="G90" s="30"/>
      <c r="H90" s="30">
        <f t="shared" si="6"/>
        <v>0</v>
      </c>
      <c r="I90" s="26"/>
    </row>
    <row r="91" spans="2:9" s="29" customFormat="1" ht="30" x14ac:dyDescent="0.25">
      <c r="B91" s="7" t="s">
        <v>90</v>
      </c>
      <c r="C91" s="12" t="s">
        <v>12</v>
      </c>
      <c r="D91" s="72" t="s">
        <v>111</v>
      </c>
      <c r="E91" s="8"/>
      <c r="F91" s="8" t="s">
        <v>64</v>
      </c>
      <c r="G91" s="30"/>
      <c r="H91" s="30">
        <f t="shared" si="6"/>
        <v>0</v>
      </c>
      <c r="I91" s="26"/>
    </row>
    <row r="92" spans="2:9" s="29" customFormat="1" ht="30" x14ac:dyDescent="0.25">
      <c r="B92" s="7" t="s">
        <v>36</v>
      </c>
      <c r="C92" s="12" t="s">
        <v>12</v>
      </c>
      <c r="D92" s="72" t="s">
        <v>111</v>
      </c>
      <c r="E92" s="8"/>
      <c r="F92" s="8" t="s">
        <v>64</v>
      </c>
      <c r="G92" s="30"/>
      <c r="H92" s="30">
        <f t="shared" si="6"/>
        <v>0</v>
      </c>
      <c r="I92" s="26"/>
    </row>
    <row r="93" spans="2:9" s="29" customFormat="1" ht="30" x14ac:dyDescent="0.25">
      <c r="B93" s="7" t="s">
        <v>37</v>
      </c>
      <c r="C93" s="12" t="s">
        <v>12</v>
      </c>
      <c r="D93" s="72" t="s">
        <v>111</v>
      </c>
      <c r="E93" s="8"/>
      <c r="F93" s="8" t="s">
        <v>64</v>
      </c>
      <c r="G93" s="30"/>
      <c r="H93" s="30">
        <f t="shared" si="6"/>
        <v>0</v>
      </c>
      <c r="I93" s="26"/>
    </row>
    <row r="94" spans="2:9" s="29" customFormat="1" ht="15.75" x14ac:dyDescent="0.25">
      <c r="B94" s="106" t="s">
        <v>116</v>
      </c>
      <c r="C94" s="106"/>
      <c r="D94" s="106"/>
      <c r="E94" s="106"/>
      <c r="F94" s="106"/>
      <c r="G94" s="106"/>
      <c r="H94" s="106"/>
      <c r="I94" s="106"/>
    </row>
    <row r="95" spans="2:9" ht="19.5" customHeight="1" x14ac:dyDescent="0.25">
      <c r="B95" s="111" t="s">
        <v>91</v>
      </c>
      <c r="C95" s="112"/>
      <c r="D95" s="112"/>
      <c r="E95" s="112"/>
      <c r="F95" s="112"/>
      <c r="G95" s="112"/>
      <c r="H95" s="112"/>
      <c r="I95" s="113"/>
    </row>
    <row r="96" spans="2:9" s="29" customFormat="1" ht="60" x14ac:dyDescent="0.25">
      <c r="B96" s="51" t="s">
        <v>92</v>
      </c>
      <c r="C96" s="52" t="s">
        <v>12</v>
      </c>
      <c r="D96" s="72" t="s">
        <v>111</v>
      </c>
      <c r="E96" s="53"/>
      <c r="F96" s="47" t="s">
        <v>35</v>
      </c>
      <c r="G96" s="54"/>
      <c r="H96" s="30">
        <f>IF(D96="Kyllä",2,0)</f>
        <v>0</v>
      </c>
      <c r="I96" s="26"/>
    </row>
    <row r="97" spans="2:9" s="29" customFormat="1" ht="45" x14ac:dyDescent="0.25">
      <c r="B97" s="51" t="s">
        <v>93</v>
      </c>
      <c r="C97" s="52" t="s">
        <v>12</v>
      </c>
      <c r="D97" s="72" t="s">
        <v>111</v>
      </c>
      <c r="E97" s="53"/>
      <c r="F97" s="47" t="s">
        <v>35</v>
      </c>
      <c r="G97" s="54"/>
      <c r="H97" s="30">
        <f>IF(D97="Kyllä",2,0)</f>
        <v>0</v>
      </c>
      <c r="I97" s="26"/>
    </row>
    <row r="98" spans="2:9" s="29" customFormat="1" ht="60" x14ac:dyDescent="0.25">
      <c r="B98" s="51" t="s">
        <v>126</v>
      </c>
      <c r="C98" s="52" t="s">
        <v>12</v>
      </c>
      <c r="D98" s="52"/>
      <c r="E98" s="73" t="s">
        <v>113</v>
      </c>
      <c r="F98" s="55" t="s">
        <v>72</v>
      </c>
      <c r="G98" s="56" t="s">
        <v>78</v>
      </c>
      <c r="H98" s="30" cm="1">
        <f t="array" ref="H98">_xlfn.IFS( E98="Valitse lukumäärä",0,E98="",0,E98="10 tai enemmän",3,E98="5-9",2,E98="1-4",1)</f>
        <v>0</v>
      </c>
      <c r="I98" s="25"/>
    </row>
    <row r="99" spans="2:9" s="29" customFormat="1" ht="30" x14ac:dyDescent="0.25">
      <c r="B99" s="51" t="s">
        <v>65</v>
      </c>
      <c r="C99" s="52" t="s">
        <v>12</v>
      </c>
      <c r="D99" s="72" t="s">
        <v>111</v>
      </c>
      <c r="E99" s="53"/>
      <c r="F99" s="47" t="s">
        <v>35</v>
      </c>
      <c r="G99" s="56"/>
      <c r="H99" s="30">
        <f>IF(D99="Kyllä",2,0)</f>
        <v>0</v>
      </c>
      <c r="I99" s="26"/>
    </row>
    <row r="100" spans="2:9" s="29" customFormat="1" ht="45" x14ac:dyDescent="0.25">
      <c r="B100" s="51" t="s">
        <v>66</v>
      </c>
      <c r="C100" s="52" t="s">
        <v>12</v>
      </c>
      <c r="D100" s="72" t="s">
        <v>111</v>
      </c>
      <c r="E100" s="53"/>
      <c r="F100" s="47" t="s">
        <v>35</v>
      </c>
      <c r="G100" s="56"/>
      <c r="H100" s="30">
        <f>IF(D100="Kyllä",2,0)</f>
        <v>0</v>
      </c>
      <c r="I100" s="26"/>
    </row>
    <row r="101" spans="2:9" s="29" customFormat="1" ht="15.75" x14ac:dyDescent="0.25">
      <c r="B101" s="106" t="s">
        <v>38</v>
      </c>
      <c r="C101" s="106"/>
      <c r="D101" s="106"/>
      <c r="E101" s="106"/>
      <c r="F101" s="106"/>
      <c r="G101" s="106"/>
      <c r="H101" s="106"/>
      <c r="I101" s="106"/>
    </row>
    <row r="102" spans="2:9" ht="90" x14ac:dyDescent="0.25">
      <c r="B102" s="7" t="s">
        <v>105</v>
      </c>
      <c r="C102" s="12" t="s">
        <v>12</v>
      </c>
      <c r="D102" s="8"/>
      <c r="E102" s="73" t="s">
        <v>113</v>
      </c>
      <c r="F102" s="32" t="s">
        <v>106</v>
      </c>
      <c r="G102" s="33" t="s">
        <v>123</v>
      </c>
      <c r="H102" s="30" cm="1">
        <f t="array" ref="H102">IFERROR(_xlfn.IFS( E102="",0,E102="15 hyvinvointialuetta tai enemmän",4,E102="10-14",3,E102="5-9",2,E102="1-4",1),0)</f>
        <v>0</v>
      </c>
      <c r="I102" s="23"/>
    </row>
    <row r="103" spans="2:9" ht="105" x14ac:dyDescent="0.25">
      <c r="B103" s="7" t="s">
        <v>94</v>
      </c>
      <c r="C103" s="12" t="s">
        <v>12</v>
      </c>
      <c r="D103" s="72" t="s">
        <v>111</v>
      </c>
      <c r="E103" s="7"/>
      <c r="F103" s="8" t="s">
        <v>35</v>
      </c>
      <c r="G103" s="30"/>
      <c r="H103" s="30">
        <f>IF(D103="Kyllä",2,0)</f>
        <v>0</v>
      </c>
      <c r="I103" s="26"/>
    </row>
    <row r="104" spans="2:9" ht="30" x14ac:dyDescent="0.25">
      <c r="B104" s="7" t="s">
        <v>39</v>
      </c>
      <c r="C104" s="12" t="s">
        <v>12</v>
      </c>
      <c r="D104" s="72" t="s">
        <v>111</v>
      </c>
      <c r="E104" s="7"/>
      <c r="F104" s="8" t="s">
        <v>70</v>
      </c>
      <c r="G104" s="30"/>
      <c r="H104" s="30">
        <f>IF(D104="Kyllä",1,0)</f>
        <v>0</v>
      </c>
      <c r="I104" s="26"/>
    </row>
    <row r="105" spans="2:9" ht="45.75" thickBot="1" x14ac:dyDescent="0.3">
      <c r="B105" s="40" t="s">
        <v>67</v>
      </c>
      <c r="C105" s="42" t="s">
        <v>12</v>
      </c>
      <c r="D105" s="72" t="s">
        <v>111</v>
      </c>
      <c r="E105" s="44"/>
      <c r="F105" s="43" t="s">
        <v>35</v>
      </c>
      <c r="G105" s="78"/>
      <c r="H105" s="79">
        <f>IF(D105="Kyllä",2,0)</f>
        <v>0</v>
      </c>
      <c r="I105" s="45"/>
    </row>
    <row r="106" spans="2:9" ht="16.5" thickBot="1" x14ac:dyDescent="0.3">
      <c r="G106" s="80" t="s">
        <v>127</v>
      </c>
      <c r="H106" s="81">
        <f>SUM(H15:H105)</f>
        <v>0</v>
      </c>
    </row>
  </sheetData>
  <mergeCells count="38">
    <mergeCell ref="B55:I55"/>
    <mergeCell ref="B26:I26"/>
    <mergeCell ref="B31:I31"/>
    <mergeCell ref="B32:I32"/>
    <mergeCell ref="B33:I33"/>
    <mergeCell ref="B35:I35"/>
    <mergeCell ref="B37:I37"/>
    <mergeCell ref="B39:I39"/>
    <mergeCell ref="B41:I41"/>
    <mergeCell ref="B43:I43"/>
    <mergeCell ref="B45:I45"/>
    <mergeCell ref="B53:I53"/>
    <mergeCell ref="B28:I28"/>
    <mergeCell ref="B101:I101"/>
    <mergeCell ref="B57:I57"/>
    <mergeCell ref="B58:I58"/>
    <mergeCell ref="B63:I63"/>
    <mergeCell ref="B64:I64"/>
    <mergeCell ref="B65:I65"/>
    <mergeCell ref="B76:I76"/>
    <mergeCell ref="B85:I85"/>
    <mergeCell ref="B88:I88"/>
    <mergeCell ref="B94:I94"/>
    <mergeCell ref="B95:I95"/>
    <mergeCell ref="B67:I67"/>
    <mergeCell ref="B69:I69"/>
    <mergeCell ref="B71:I71"/>
    <mergeCell ref="B73:I73"/>
    <mergeCell ref="B25:I25"/>
    <mergeCell ref="E5:I5"/>
    <mergeCell ref="B8:I8"/>
    <mergeCell ref="B9:I9"/>
    <mergeCell ref="C10:I10"/>
    <mergeCell ref="B18:I18"/>
    <mergeCell ref="B19:I19"/>
    <mergeCell ref="B5:D5"/>
    <mergeCell ref="B16:I16"/>
    <mergeCell ref="B15:G15"/>
  </mergeCells>
  <phoneticPr fontId="14" type="noConversion"/>
  <dataValidations count="7">
    <dataValidation type="list" allowBlank="1" showInputMessage="1" showErrorMessage="1" sqref="D20:D24 D29:D30 D89:D93 D36 D38 D40 D42 D44 D46:D52 D54 D56 D59:D62 D78:D84 D96:D100 D103:D105 D74:D75 D86:D87 D34" xr:uid="{FDEEAEDF-5A3F-4F22-940E-A9956A3939A7}">
      <formula1>"Kyllä,Ei"</formula1>
    </dataValidation>
    <dataValidation type="list" allowBlank="1" showInputMessage="1" showErrorMessage="1" sqref="E17" xr:uid="{7571B2E9-356D-4FE4-A13D-C348FEAB68ED}">
      <formula1>"4,3,2,1,0"</formula1>
    </dataValidation>
    <dataValidation type="list" allowBlank="1" showInputMessage="1" showErrorMessage="1" sqref="E72 E68 E70 E66" xr:uid="{4FAA7B94-2ECB-4248-BC0D-37FD06CE81A9}">
      <formula1>"2 tai enemmän,1,ei henkilöitä"</formula1>
    </dataValidation>
    <dataValidation type="list" allowBlank="1" showInputMessage="1" showErrorMessage="1" sqref="E77" xr:uid="{078533A7-8ABC-4CDD-BC8A-2A2E9B6633BA}">
      <formula1>"10,9,8,7,6,5,4,3,2,1,0"</formula1>
    </dataValidation>
    <dataValidation type="list" allowBlank="1" showInputMessage="1" showErrorMessage="1" sqref="E98" xr:uid="{CC7E9C5A-6B5E-4FF1-8951-F91C58EA21F4}">
      <formula1>"10 tai enemmän,5-9,1-4,0"</formula1>
    </dataValidation>
    <dataValidation type="list" allowBlank="1" showInputMessage="1" showErrorMessage="1" sqref="E102" xr:uid="{24F80B52-B13C-4685-AEDE-511F51D9B6F5}">
      <formula1>"15 hyvinvointialuetta tai enemmän,10-14,5-9,1-4,0"</formula1>
    </dataValidation>
    <dataValidation type="list" allowBlank="1" showInputMessage="1" showErrorMessage="1" sqref="D27" xr:uid="{40B3ECC4-293B-4DD8-9629-CA151B852F3C}">
      <formula1>"6 tai enemmän,5,4,3 tai alle"</formula1>
    </dataValidation>
  </dataValidations>
  <pageMargins left="0.70866141732283472" right="0.70866141732283472" top="0.74803149606299213" bottom="0.74803149606299213" header="0.31496062992125984" footer="0.31496062992125984"/>
  <pageSetup paperSize="9" scale="53" fitToHeight="0" orientation="landscape" r:id="rId1"/>
  <headerFooter>
    <oddHeader>&amp;C&amp;"Arial"&amp;10&amp;K666666 Luottamuksellinen&amp;1#_x000D_</oddHeader>
    <oddFooter>&amp;L&amp;"Calibri"&amp;11&amp;K000000</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ebdc0f8c-b18e-4099-ac90-93719b2ae9ba">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Asiakirja" ma:contentTypeID="0x0101001FE10705EF684944836676A04AF41DE4" ma:contentTypeVersion="10" ma:contentTypeDescription="Luo uusi asiakirja." ma:contentTypeScope="" ma:versionID="8abeb2c7152d02d573f6d32781524e1b">
  <xsd:schema xmlns:xsd="http://www.w3.org/2001/XMLSchema" xmlns:xs="http://www.w3.org/2001/XMLSchema" xmlns:p="http://schemas.microsoft.com/office/2006/metadata/properties" xmlns:ns2="ebdc0f8c-b18e-4099-ac90-93719b2ae9ba" targetNamespace="http://schemas.microsoft.com/office/2006/metadata/properties" ma:root="true" ma:fieldsID="34ea64323931b6b84d9b99d884f018cb" ns2:_="">
    <xsd:import namespace="ebdc0f8c-b18e-4099-ac90-93719b2ae9b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bdc0f8c-b18e-4099-ac90-93719b2ae9b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Kuvien tunnisteet" ma:readOnly="false" ma:fieldId="{5cf76f15-5ced-4ddc-b409-7134ff3c332f}" ma:taxonomyMulti="true" ma:sspId="7c2052f8-4397-4292-b0f7-aa3d2ae4d610"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isältölaji"/>
        <xsd:element ref="dc:title" minOccurs="0" maxOccurs="1" ma:index="4" ma:displayName="Otsikk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9468F90-F7FD-4E6D-A23B-D3C7C32C0D7A}">
  <ds:schemaRefs>
    <ds:schemaRef ds:uri="http://purl.org/dc/elements/1.1/"/>
    <ds:schemaRef ds:uri="http://schemas.microsoft.com/office/2006/documentManagement/types"/>
    <ds:schemaRef ds:uri="http://purl.org/dc/dcmitype/"/>
    <ds:schemaRef ds:uri="http://schemas.microsoft.com/office/infopath/2007/PartnerControls"/>
    <ds:schemaRef ds:uri="http://schemas.microsoft.com/office/2006/metadata/properties"/>
    <ds:schemaRef ds:uri="http://schemas.openxmlformats.org/package/2006/metadata/core-properties"/>
    <ds:schemaRef ds:uri="ebdc0f8c-b18e-4099-ac90-93719b2ae9ba"/>
    <ds:schemaRef ds:uri="http://www.w3.org/XML/1998/namespace"/>
    <ds:schemaRef ds:uri="http://purl.org/dc/terms/"/>
  </ds:schemaRefs>
</ds:datastoreItem>
</file>

<file path=customXml/itemProps2.xml><?xml version="1.0" encoding="utf-8"?>
<ds:datastoreItem xmlns:ds="http://schemas.openxmlformats.org/officeDocument/2006/customXml" ds:itemID="{8F445E1A-71B1-495B-93B2-F2504AC4A13B}">
  <ds:schemaRefs>
    <ds:schemaRef ds:uri="http://schemas.microsoft.com/sharepoint/v3/contenttype/forms"/>
  </ds:schemaRefs>
</ds:datastoreItem>
</file>

<file path=customXml/itemProps3.xml><?xml version="1.0" encoding="utf-8"?>
<ds:datastoreItem xmlns:ds="http://schemas.openxmlformats.org/officeDocument/2006/customXml" ds:itemID="{494486F8-EB26-4219-824B-A69FDFC5C46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bdc0f8c-b18e-4099-ac90-93719b2ae9b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560863f0-eb86-4c9e-ae77-bdb2994ab5e1}" enabled="1" method="Privileged" siteId="{d2181ed3-394b-4589-9337-6cf89d5339a5}"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Laskentataulukot</vt:lpstr>
      </vt:variant>
      <vt:variant>
        <vt:i4>2</vt:i4>
      </vt:variant>
    </vt:vector>
  </HeadingPairs>
  <TitlesOfParts>
    <vt:vector size="2" baseType="lpstr">
      <vt:lpstr>Ohje</vt:lpstr>
      <vt:lpstr>Pisteytettävät vaatimukset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Haavisto Juhani</cp:lastModifiedBy>
  <cp:revision/>
  <dcterms:created xsi:type="dcterms:W3CDTF">2021-12-09T10:45:54Z</dcterms:created>
  <dcterms:modified xsi:type="dcterms:W3CDTF">2025-09-24T08:04:08Z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0x0101001FE10705EF684944836676A04AF41DE4</vt:lpwstr>
  </property>
  <property fmtid="{D5CDD505-2E9C-101B-9397-08002B2CF9AE}" pid="3" name="MediaServiceImageTags">
    <vt:lpwstr/>
  </property>
  <property fmtid="{D5CDD505-2E9C-101B-9397-08002B2CF9AE}" pid="4" name="Order">
    <vt:r8>17500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